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https://d.docs.live.net/18c9edb102a44481/AAS/ESS - UBOSFAO/AAS 2020/Results/Tables/Final Tables 2020/AAS2020 -UPLOAD EXCEL TABLES/"/>
    </mc:Choice>
  </mc:AlternateContent>
  <xr:revisionPtr revIDLastSave="1507" documentId="8_{E2B20CF2-84BA-4FA6-AB6F-1F4E839E4ADB}" xr6:coauthVersionLast="47" xr6:coauthVersionMax="47" xr10:uidLastSave="{2FFC4EC9-9532-4603-92E7-5985052D6A91}"/>
  <bookViews>
    <workbookView xWindow="-110" yWindow="-110" windowWidth="19420" windowHeight="10300" xr2:uid="{00000000-000D-0000-FFFF-FFFF00000000}"/>
  </bookViews>
  <sheets>
    <sheet name="Maize-Tables 6-1 to Table 6-2" sheetId="1" r:id="rId1"/>
    <sheet name="Millet--Tables 6-3 to Table 6-4" sheetId="4" r:id="rId2"/>
    <sheet name="Sorghum-Tables 6-5 to Table 6-6" sheetId="3" r:id="rId3"/>
    <sheet name="Rice-Tables 6-7 to Table 6-8" sheetId="2" r:id="rId4"/>
    <sheet name="Beans Tables 6-9 to  6-10" sheetId="13" r:id="rId5"/>
    <sheet name="Soya Beans-Tables 6-11 to 6-12" sheetId="5" r:id="rId6"/>
    <sheet name="S_Potatoes Tables 6-13  to 6-14" sheetId="10" r:id="rId7"/>
    <sheet name="I_Potatoes Tables 6-15 to 6-16 " sheetId="9" r:id="rId8"/>
    <sheet name="Simsim-Tables 6-17 to  6-18" sheetId="7" r:id="rId9"/>
    <sheet name="Gnuts-Tables 6-19 to 6-20 " sheetId="6" r:id="rId10"/>
    <sheet name="BananaF-Tables 6-21 to 6-22 " sheetId="18" r:id="rId11"/>
    <sheet name="BananaS-Tables 6-23 to 6-24" sheetId="19" r:id="rId12"/>
    <sheet name="BananaB-Tables 6-25 to 6-26" sheetId="20" r:id="rId13"/>
    <sheet name="Cassava-Tables 6-27 to  6-28" sheetId="11" r:id="rId14"/>
    <sheet name="CoffeeR-Tables 6-29 to 6-30" sheetId="22" r:id="rId15"/>
    <sheet name="CoffeeA-Tables 6-31 to 6-32" sheetId="21" r:id="rId16"/>
  </sheets>
  <definedNames>
    <definedName name="_xlnm.Print_Area" localSheetId="1">'Millet--Tables 6-3 to Table 6-4'!$A$1:$AF$41</definedName>
    <definedName name="_xlnm.Print_Area" localSheetId="6">'S_Potatoes Tables 6-13  to 6-14'!$A$1:$AF$40</definedName>
    <definedName name="_xlnm.Print_Area" localSheetId="8">'Simsim-Tables 6-17 to  6-18'!$A$1:$AF$40</definedName>
    <definedName name="_xlnm.Print_Area" localSheetId="2">'Sorghum-Tables 6-5 to Table 6-6'!$A$1:$AF$42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9" i="22" l="1"/>
  <c r="O20" i="10"/>
  <c r="P20" i="10"/>
  <c r="Q20" i="10"/>
  <c r="I20" i="10"/>
  <c r="J20" i="10"/>
  <c r="K20" i="10"/>
  <c r="D20" i="10"/>
  <c r="E20" i="10"/>
  <c r="C20" i="10"/>
  <c r="K20" i="20" l="1"/>
  <c r="L20" i="20"/>
  <c r="G20" i="20"/>
  <c r="H20" i="20"/>
  <c r="C20" i="20"/>
  <c r="D20" i="20"/>
  <c r="K42" i="19"/>
  <c r="L42" i="19"/>
  <c r="G42" i="19"/>
  <c r="H42" i="19"/>
  <c r="D42" i="19"/>
  <c r="C42" i="19"/>
  <c r="K20" i="19"/>
  <c r="L20" i="19"/>
  <c r="G20" i="19"/>
  <c r="H20" i="19"/>
  <c r="D20" i="19"/>
  <c r="C20" i="19"/>
  <c r="G20" i="18"/>
  <c r="H20" i="18"/>
  <c r="D20" i="18"/>
  <c r="C20" i="18"/>
  <c r="I20" i="6"/>
  <c r="J20" i="6"/>
  <c r="K20" i="6"/>
  <c r="D20" i="6"/>
  <c r="E20" i="6"/>
  <c r="C20" i="6"/>
  <c r="I38" i="7"/>
  <c r="J38" i="7"/>
  <c r="K38" i="7"/>
  <c r="D38" i="7"/>
  <c r="E38" i="7"/>
  <c r="C38" i="7"/>
  <c r="I20" i="7"/>
  <c r="J20" i="7"/>
  <c r="K20" i="7"/>
  <c r="C20" i="7"/>
  <c r="D20" i="7"/>
  <c r="E20" i="7"/>
  <c r="F12" i="7"/>
  <c r="I20" i="9"/>
  <c r="J20" i="9"/>
  <c r="K20" i="9"/>
  <c r="D20" i="9"/>
  <c r="E20" i="9"/>
  <c r="C20" i="9"/>
  <c r="D38" i="10"/>
  <c r="E38" i="10"/>
  <c r="C38" i="10"/>
  <c r="I20" i="5"/>
  <c r="J20" i="5"/>
  <c r="K20" i="5"/>
  <c r="D20" i="5"/>
  <c r="E20" i="5"/>
  <c r="C20" i="5"/>
  <c r="I20" i="13"/>
  <c r="J20" i="13"/>
  <c r="K20" i="13"/>
  <c r="D20" i="13"/>
  <c r="E20" i="13"/>
  <c r="C20" i="13"/>
  <c r="I20" i="2"/>
  <c r="J20" i="2"/>
  <c r="K20" i="2"/>
  <c r="D20" i="2"/>
  <c r="E20" i="2"/>
  <c r="C20" i="2"/>
  <c r="O20" i="3"/>
  <c r="P20" i="3"/>
  <c r="Q20" i="3"/>
  <c r="I20" i="3"/>
  <c r="J20" i="3"/>
  <c r="K20" i="3"/>
  <c r="D20" i="3"/>
  <c r="E20" i="3"/>
  <c r="C20" i="3"/>
  <c r="O39" i="4"/>
  <c r="P39" i="4"/>
  <c r="Q39" i="4"/>
  <c r="I39" i="4"/>
  <c r="J39" i="4"/>
  <c r="K39" i="4"/>
  <c r="D39" i="4"/>
  <c r="E39" i="4"/>
  <c r="C39" i="4"/>
  <c r="H20" i="21"/>
  <c r="G20" i="21"/>
  <c r="D20" i="21"/>
  <c r="C20" i="21"/>
  <c r="L6" i="22"/>
  <c r="L7" i="22"/>
  <c r="L8" i="22"/>
  <c r="L9" i="22"/>
  <c r="L10" i="22"/>
  <c r="L11" i="22"/>
  <c r="L12" i="22"/>
  <c r="L13" i="22"/>
  <c r="G20" i="11"/>
  <c r="H20" i="11"/>
  <c r="D20" i="11"/>
  <c r="C20" i="11"/>
  <c r="K34" i="22"/>
  <c r="L34" i="22"/>
  <c r="K35" i="22"/>
  <c r="L35" i="22"/>
  <c r="K36" i="22"/>
  <c r="L36" i="22"/>
  <c r="K37" i="22"/>
  <c r="L37" i="22"/>
  <c r="L29" i="22"/>
  <c r="L30" i="22"/>
  <c r="L31" i="22"/>
  <c r="L32" i="22"/>
  <c r="L33" i="22"/>
  <c r="L28" i="22"/>
  <c r="K29" i="22"/>
  <c r="K30" i="22"/>
  <c r="K31" i="22"/>
  <c r="K32" i="22"/>
  <c r="K33" i="22"/>
  <c r="K28" i="22"/>
  <c r="O20" i="4"/>
  <c r="P20" i="4"/>
  <c r="Q20" i="4"/>
  <c r="I20" i="4"/>
  <c r="J20" i="4"/>
  <c r="K20" i="4"/>
  <c r="D20" i="4"/>
  <c r="E20" i="4"/>
  <c r="C20" i="4"/>
  <c r="H20" i="22"/>
  <c r="G20" i="22"/>
  <c r="D20" i="22"/>
  <c r="C20" i="22"/>
  <c r="O40" i="1"/>
  <c r="P40" i="1"/>
  <c r="H40" i="1"/>
  <c r="I40" i="1"/>
  <c r="J40" i="1"/>
  <c r="C40" i="1"/>
  <c r="D40" i="1"/>
  <c r="B40" i="1"/>
  <c r="I20" i="1"/>
  <c r="J20" i="1"/>
  <c r="H20" i="1"/>
  <c r="C20" i="1"/>
  <c r="D20" i="1"/>
  <c r="B20" i="1"/>
  <c r="L18" i="22"/>
  <c r="O36" i="2"/>
  <c r="P36" i="2"/>
  <c r="Q36" i="2"/>
  <c r="O37" i="2"/>
  <c r="P37" i="2"/>
  <c r="Q37" i="2"/>
  <c r="O29" i="2"/>
  <c r="P29" i="2"/>
  <c r="Q29" i="2"/>
  <c r="R29" i="2" s="1"/>
  <c r="O30" i="2"/>
  <c r="P30" i="2"/>
  <c r="Q30" i="2"/>
  <c r="R30" i="2" s="1"/>
  <c r="O31" i="2"/>
  <c r="P31" i="2"/>
  <c r="Q31" i="2"/>
  <c r="O32" i="2"/>
  <c r="P32" i="2"/>
  <c r="R32" i="2" s="1"/>
  <c r="Q32" i="2"/>
  <c r="O33" i="2"/>
  <c r="P33" i="2"/>
  <c r="Q33" i="2"/>
  <c r="S33" i="2" s="1"/>
  <c r="O34" i="2"/>
  <c r="S34" i="2" s="1"/>
  <c r="P34" i="2"/>
  <c r="Q34" i="2"/>
  <c r="O35" i="2"/>
  <c r="P35" i="2"/>
  <c r="Q35" i="2"/>
  <c r="O29" i="3"/>
  <c r="P29" i="3"/>
  <c r="Q29" i="3"/>
  <c r="R29" i="3" s="1"/>
  <c r="O30" i="3"/>
  <c r="P30" i="3"/>
  <c r="Q30" i="3"/>
  <c r="S30" i="3" s="1"/>
  <c r="R30" i="3"/>
  <c r="O31" i="3"/>
  <c r="S31" i="3" s="1"/>
  <c r="P31" i="3"/>
  <c r="R31" i="3" s="1"/>
  <c r="Q31" i="3"/>
  <c r="O32" i="3"/>
  <c r="S32" i="3" s="1"/>
  <c r="P32" i="3"/>
  <c r="R32" i="3" s="1"/>
  <c r="Q32" i="3"/>
  <c r="O33" i="3"/>
  <c r="P33" i="3"/>
  <c r="Q33" i="3"/>
  <c r="R33" i="3"/>
  <c r="S33" i="3"/>
  <c r="O34" i="3"/>
  <c r="P34" i="3"/>
  <c r="Q34" i="3"/>
  <c r="R34" i="3" s="1"/>
  <c r="O35" i="3"/>
  <c r="P35" i="3"/>
  <c r="Q35" i="3"/>
  <c r="R35" i="3" s="1"/>
  <c r="O36" i="3"/>
  <c r="P36" i="3"/>
  <c r="Q36" i="3"/>
  <c r="R36" i="3"/>
  <c r="S36" i="3"/>
  <c r="O37" i="3"/>
  <c r="P37" i="3"/>
  <c r="Q37" i="3"/>
  <c r="R37" i="3" s="1"/>
  <c r="O6" i="3"/>
  <c r="P6" i="3"/>
  <c r="Q6" i="3"/>
  <c r="R6" i="3" s="1"/>
  <c r="O7" i="3"/>
  <c r="S7" i="3" s="1"/>
  <c r="P7" i="3"/>
  <c r="Q7" i="3"/>
  <c r="R7" i="3"/>
  <c r="O8" i="3"/>
  <c r="P8" i="3"/>
  <c r="Q8" i="3"/>
  <c r="R8" i="3"/>
  <c r="S8" i="3"/>
  <c r="O9" i="3"/>
  <c r="P9" i="3"/>
  <c r="Q9" i="3"/>
  <c r="R9" i="3" s="1"/>
  <c r="O10" i="3"/>
  <c r="P10" i="3"/>
  <c r="Q10" i="3"/>
  <c r="R10" i="3" s="1"/>
  <c r="S10" i="3"/>
  <c r="O11" i="3"/>
  <c r="P11" i="3"/>
  <c r="Q11" i="3"/>
  <c r="R11" i="3" s="1"/>
  <c r="S11" i="3"/>
  <c r="O12" i="3"/>
  <c r="P12" i="3"/>
  <c r="Q12" i="3"/>
  <c r="R12" i="3" s="1"/>
  <c r="O13" i="3"/>
  <c r="P13" i="3"/>
  <c r="Q13" i="3"/>
  <c r="R13" i="3" s="1"/>
  <c r="O14" i="3"/>
  <c r="P14" i="3"/>
  <c r="Q14" i="3"/>
  <c r="R14" i="3" s="1"/>
  <c r="O15" i="3"/>
  <c r="S15" i="3" s="1"/>
  <c r="P15" i="3"/>
  <c r="Q15" i="3"/>
  <c r="R15" i="3" s="1"/>
  <c r="O16" i="3"/>
  <c r="P16" i="3"/>
  <c r="Q16" i="3"/>
  <c r="R16" i="3"/>
  <c r="S16" i="3"/>
  <c r="O17" i="3"/>
  <c r="P17" i="3"/>
  <c r="Q17" i="3"/>
  <c r="R17" i="3" s="1"/>
  <c r="O18" i="3"/>
  <c r="P18" i="3"/>
  <c r="R18" i="3" s="1"/>
  <c r="Q18" i="3"/>
  <c r="S18" i="3"/>
  <c r="O31" i="4"/>
  <c r="S31" i="4" s="1"/>
  <c r="O28" i="4"/>
  <c r="O29" i="4"/>
  <c r="P29" i="4"/>
  <c r="Q29" i="4"/>
  <c r="S29" i="4" s="1"/>
  <c r="R29" i="4"/>
  <c r="O30" i="4"/>
  <c r="P30" i="4"/>
  <c r="Q30" i="4"/>
  <c r="R30" i="4" s="1"/>
  <c r="P31" i="4"/>
  <c r="Q31" i="4"/>
  <c r="R31" i="4" s="1"/>
  <c r="O32" i="4"/>
  <c r="S32" i="4" s="1"/>
  <c r="P32" i="4"/>
  <c r="Q32" i="4"/>
  <c r="R32" i="4" s="1"/>
  <c r="O33" i="4"/>
  <c r="P33" i="4"/>
  <c r="Q33" i="4"/>
  <c r="S33" i="4" s="1"/>
  <c r="R33" i="4"/>
  <c r="O34" i="4"/>
  <c r="P34" i="4"/>
  <c r="Q34" i="4"/>
  <c r="R34" i="4" s="1"/>
  <c r="O35" i="4"/>
  <c r="P35" i="4"/>
  <c r="Q35" i="4"/>
  <c r="R35" i="4" s="1"/>
  <c r="O36" i="4"/>
  <c r="P36" i="4"/>
  <c r="Q36" i="4"/>
  <c r="R36" i="4"/>
  <c r="S36" i="4"/>
  <c r="O37" i="4"/>
  <c r="S37" i="4" s="1"/>
  <c r="P37" i="4"/>
  <c r="Q37" i="4"/>
  <c r="R37" i="4"/>
  <c r="Q28" i="4"/>
  <c r="S28" i="4" s="1"/>
  <c r="P28" i="4"/>
  <c r="N6" i="1"/>
  <c r="O6" i="1"/>
  <c r="P6" i="1"/>
  <c r="N7" i="1"/>
  <c r="O7" i="1"/>
  <c r="P7" i="1"/>
  <c r="N8" i="1"/>
  <c r="O8" i="1"/>
  <c r="P8" i="1"/>
  <c r="N9" i="1"/>
  <c r="O9" i="1"/>
  <c r="P9" i="1"/>
  <c r="N10" i="1"/>
  <c r="O10" i="1"/>
  <c r="P10" i="1"/>
  <c r="N11" i="1"/>
  <c r="O11" i="1"/>
  <c r="P11" i="1"/>
  <c r="N12" i="1"/>
  <c r="O12" i="1"/>
  <c r="P12" i="1"/>
  <c r="N13" i="1"/>
  <c r="O13" i="1"/>
  <c r="P13" i="1"/>
  <c r="N14" i="1"/>
  <c r="O14" i="1"/>
  <c r="P14" i="1"/>
  <c r="N15" i="1"/>
  <c r="O15" i="1"/>
  <c r="P15" i="1"/>
  <c r="N16" i="1"/>
  <c r="O16" i="1"/>
  <c r="P16" i="1"/>
  <c r="N17" i="1"/>
  <c r="O17" i="1"/>
  <c r="P17" i="1"/>
  <c r="N18" i="1"/>
  <c r="O18" i="1"/>
  <c r="P18" i="1"/>
  <c r="L39" i="3"/>
  <c r="S35" i="2" l="1"/>
  <c r="S32" i="2"/>
  <c r="S31" i="2"/>
  <c r="R37" i="2"/>
  <c r="R33" i="2"/>
  <c r="R31" i="2"/>
  <c r="R35" i="2"/>
  <c r="R34" i="2"/>
  <c r="M34" i="22"/>
  <c r="M35" i="22"/>
  <c r="M31" i="22"/>
  <c r="M28" i="22"/>
  <c r="M36" i="22"/>
  <c r="M32" i="22"/>
  <c r="M33" i="22"/>
  <c r="M30" i="22"/>
  <c r="M29" i="22"/>
  <c r="M37" i="22"/>
  <c r="S37" i="2"/>
  <c r="S29" i="2"/>
  <c r="S30" i="2"/>
  <c r="S34" i="3"/>
  <c r="S37" i="3"/>
  <c r="S29" i="3"/>
  <c r="S35" i="3"/>
  <c r="S13" i="3"/>
  <c r="S14" i="3"/>
  <c r="S6" i="3"/>
  <c r="S17" i="3"/>
  <c r="S9" i="3"/>
  <c r="S12" i="3"/>
  <c r="S34" i="4"/>
  <c r="S35" i="4"/>
  <c r="S30" i="4"/>
  <c r="R28" i="4"/>
  <c r="P23" i="10"/>
  <c r="L39" i="22" l="1"/>
  <c r="K39" i="22"/>
  <c r="H39" i="22"/>
  <c r="G39" i="22"/>
  <c r="I29" i="22"/>
  <c r="I30" i="22"/>
  <c r="I31" i="22"/>
  <c r="I32" i="22"/>
  <c r="I33" i="22"/>
  <c r="I36" i="22"/>
  <c r="I37" i="22"/>
  <c r="I28" i="22"/>
  <c r="E29" i="22"/>
  <c r="E30" i="22"/>
  <c r="E31" i="22"/>
  <c r="E32" i="22"/>
  <c r="E33" i="22"/>
  <c r="E36" i="22"/>
  <c r="E37" i="22"/>
  <c r="E28" i="22"/>
  <c r="C39" i="22"/>
  <c r="E39" i="22" s="1"/>
  <c r="L29" i="21"/>
  <c r="L30" i="21"/>
  <c r="L31" i="21"/>
  <c r="L32" i="21"/>
  <c r="L33" i="21"/>
  <c r="L34" i="21"/>
  <c r="L35" i="21"/>
  <c r="L36" i="21"/>
  <c r="L37" i="21"/>
  <c r="L28" i="21"/>
  <c r="K29" i="21"/>
  <c r="K30" i="21"/>
  <c r="K31" i="21"/>
  <c r="K32" i="21"/>
  <c r="K33" i="21"/>
  <c r="K34" i="21"/>
  <c r="K35" i="21"/>
  <c r="K36" i="21"/>
  <c r="K37" i="21"/>
  <c r="K28" i="21"/>
  <c r="H39" i="21"/>
  <c r="G39" i="21"/>
  <c r="I36" i="21"/>
  <c r="I37" i="21"/>
  <c r="I29" i="21"/>
  <c r="I30" i="21"/>
  <c r="I31" i="21"/>
  <c r="I32" i="21"/>
  <c r="I33" i="21"/>
  <c r="I28" i="21"/>
  <c r="E29" i="21"/>
  <c r="E30" i="21"/>
  <c r="E31" i="21"/>
  <c r="E32" i="21"/>
  <c r="E33" i="21"/>
  <c r="E36" i="21"/>
  <c r="E37" i="21"/>
  <c r="E28" i="21"/>
  <c r="D39" i="21"/>
  <c r="C39" i="21"/>
  <c r="I31" i="20"/>
  <c r="I32" i="20"/>
  <c r="I33" i="20"/>
  <c r="I34" i="20"/>
  <c r="I35" i="20"/>
  <c r="I38" i="20"/>
  <c r="I39" i="20"/>
  <c r="L41" i="20"/>
  <c r="M41" i="20" s="1"/>
  <c r="K41" i="20"/>
  <c r="K31" i="20"/>
  <c r="L31" i="20"/>
  <c r="M31" i="20" s="1"/>
  <c r="K32" i="20"/>
  <c r="L32" i="20"/>
  <c r="M32" i="20"/>
  <c r="K33" i="20"/>
  <c r="L33" i="20"/>
  <c r="M33" i="20" s="1"/>
  <c r="K34" i="20"/>
  <c r="L34" i="20"/>
  <c r="M34" i="20" s="1"/>
  <c r="K35" i="20"/>
  <c r="L35" i="20"/>
  <c r="M35" i="20"/>
  <c r="K36" i="20"/>
  <c r="L36" i="20"/>
  <c r="K37" i="20"/>
  <c r="L37" i="20"/>
  <c r="K38" i="20"/>
  <c r="L38" i="20"/>
  <c r="M38" i="20"/>
  <c r="K39" i="20"/>
  <c r="L39" i="20"/>
  <c r="M39" i="20" s="1"/>
  <c r="L30" i="20"/>
  <c r="M30" i="20" s="1"/>
  <c r="K30" i="20"/>
  <c r="I30" i="20"/>
  <c r="E31" i="20"/>
  <c r="E32" i="20"/>
  <c r="E33" i="20"/>
  <c r="E34" i="20"/>
  <c r="E35" i="20"/>
  <c r="E38" i="20"/>
  <c r="E39" i="20"/>
  <c r="E30" i="20"/>
  <c r="H41" i="20"/>
  <c r="I41" i="20" s="1"/>
  <c r="G41" i="20"/>
  <c r="E41" i="20"/>
  <c r="D41" i="20"/>
  <c r="C41" i="20"/>
  <c r="K32" i="19"/>
  <c r="L32" i="19"/>
  <c r="M32" i="19" s="1"/>
  <c r="K33" i="19"/>
  <c r="L33" i="19"/>
  <c r="M33" i="19"/>
  <c r="K34" i="19"/>
  <c r="L34" i="19"/>
  <c r="K35" i="19"/>
  <c r="L35" i="19"/>
  <c r="K36" i="19"/>
  <c r="L36" i="19"/>
  <c r="K37" i="19"/>
  <c r="L37" i="19"/>
  <c r="K38" i="19"/>
  <c r="M38" i="19" s="1"/>
  <c r="L38" i="19"/>
  <c r="K39" i="19"/>
  <c r="L39" i="19"/>
  <c r="M39" i="19" s="1"/>
  <c r="K40" i="19"/>
  <c r="L40" i="19"/>
  <c r="M40" i="19"/>
  <c r="L31" i="19"/>
  <c r="K31" i="19"/>
  <c r="I38" i="19"/>
  <c r="I39" i="19"/>
  <c r="I40" i="19"/>
  <c r="I32" i="19"/>
  <c r="I33" i="19"/>
  <c r="I34" i="19"/>
  <c r="I35" i="19"/>
  <c r="I36" i="19"/>
  <c r="I31" i="19"/>
  <c r="I42" i="19"/>
  <c r="E32" i="19"/>
  <c r="E33" i="19"/>
  <c r="E34" i="19"/>
  <c r="E35" i="19"/>
  <c r="E36" i="19"/>
  <c r="E37" i="19"/>
  <c r="E38" i="19"/>
  <c r="E39" i="19"/>
  <c r="E40" i="19"/>
  <c r="E31" i="19"/>
  <c r="K30" i="18"/>
  <c r="L30" i="18"/>
  <c r="K31" i="18"/>
  <c r="L31" i="18"/>
  <c r="K32" i="18"/>
  <c r="L32" i="18"/>
  <c r="K33" i="18"/>
  <c r="L33" i="18"/>
  <c r="M33" i="18" s="1"/>
  <c r="K34" i="18"/>
  <c r="L34" i="18"/>
  <c r="K35" i="18"/>
  <c r="L35" i="18"/>
  <c r="K36" i="18"/>
  <c r="L36" i="18"/>
  <c r="K37" i="18"/>
  <c r="L37" i="18"/>
  <c r="M37" i="18" s="1"/>
  <c r="K38" i="18"/>
  <c r="L38" i="18"/>
  <c r="L29" i="18"/>
  <c r="M29" i="18" s="1"/>
  <c r="K29" i="18"/>
  <c r="I30" i="18"/>
  <c r="I31" i="18"/>
  <c r="I32" i="18"/>
  <c r="I33" i="18"/>
  <c r="I34" i="18"/>
  <c r="I35" i="18"/>
  <c r="I36" i="18"/>
  <c r="I37" i="18"/>
  <c r="I38" i="18"/>
  <c r="I29" i="18"/>
  <c r="H40" i="18"/>
  <c r="G40" i="18"/>
  <c r="E36" i="18"/>
  <c r="E37" i="18"/>
  <c r="E38" i="18"/>
  <c r="E30" i="18"/>
  <c r="E31" i="18"/>
  <c r="E32" i="18"/>
  <c r="E33" i="18"/>
  <c r="E34" i="18"/>
  <c r="E29" i="18"/>
  <c r="D40" i="18"/>
  <c r="E40" i="18" s="1"/>
  <c r="C40" i="18"/>
  <c r="O31" i="13"/>
  <c r="P31" i="13"/>
  <c r="Q31" i="13"/>
  <c r="R31" i="13" s="1"/>
  <c r="O32" i="13"/>
  <c r="P32" i="13"/>
  <c r="Q32" i="13"/>
  <c r="R32" i="13" s="1"/>
  <c r="O33" i="13"/>
  <c r="P33" i="13"/>
  <c r="Q33" i="13"/>
  <c r="R33" i="13"/>
  <c r="O34" i="13"/>
  <c r="P34" i="13"/>
  <c r="Q34" i="13"/>
  <c r="O35" i="13"/>
  <c r="P35" i="13"/>
  <c r="Q35" i="13"/>
  <c r="R35" i="13"/>
  <c r="O36" i="13"/>
  <c r="S36" i="13" s="1"/>
  <c r="P36" i="13"/>
  <c r="R36" i="13" s="1"/>
  <c r="Q36" i="13"/>
  <c r="O37" i="13"/>
  <c r="P37" i="13"/>
  <c r="R37" i="13" s="1"/>
  <c r="Q37" i="13"/>
  <c r="O38" i="13"/>
  <c r="P38" i="13"/>
  <c r="Q38" i="13"/>
  <c r="S38" i="13" s="1"/>
  <c r="O39" i="13"/>
  <c r="P39" i="13"/>
  <c r="Q39" i="13"/>
  <c r="R39" i="13" s="1"/>
  <c r="Q30" i="13"/>
  <c r="P30" i="13"/>
  <c r="O30" i="13"/>
  <c r="L37" i="13"/>
  <c r="M37" i="13"/>
  <c r="L38" i="13"/>
  <c r="M38" i="13"/>
  <c r="L39" i="13"/>
  <c r="M39" i="13"/>
  <c r="L31" i="13"/>
  <c r="M31" i="13"/>
  <c r="L32" i="13"/>
  <c r="M32" i="13"/>
  <c r="L33" i="13"/>
  <c r="M33" i="13"/>
  <c r="L34" i="13"/>
  <c r="M34" i="13"/>
  <c r="L35" i="13"/>
  <c r="M35" i="13"/>
  <c r="F31" i="13"/>
  <c r="G31" i="13"/>
  <c r="F32" i="13"/>
  <c r="G32" i="13"/>
  <c r="F33" i="13"/>
  <c r="G33" i="13"/>
  <c r="F34" i="13"/>
  <c r="G34" i="13"/>
  <c r="F35" i="13"/>
  <c r="G35" i="13"/>
  <c r="F36" i="13"/>
  <c r="G36" i="13"/>
  <c r="F37" i="13"/>
  <c r="G37" i="13"/>
  <c r="F38" i="13"/>
  <c r="G38" i="13"/>
  <c r="F39" i="13"/>
  <c r="G39" i="13"/>
  <c r="M30" i="13"/>
  <c r="L30" i="13"/>
  <c r="G30" i="13"/>
  <c r="F30" i="13"/>
  <c r="K41" i="13"/>
  <c r="J41" i="13"/>
  <c r="I41" i="13"/>
  <c r="E41" i="13"/>
  <c r="G41" i="13" s="1"/>
  <c r="D41" i="13"/>
  <c r="C41" i="13"/>
  <c r="K29" i="11"/>
  <c r="M29" i="11"/>
  <c r="O29" i="11" s="1"/>
  <c r="K30" i="11"/>
  <c r="M30" i="11"/>
  <c r="O30" i="11" s="1"/>
  <c r="K31" i="11"/>
  <c r="M31" i="11"/>
  <c r="O31" i="11" s="1"/>
  <c r="K32" i="11"/>
  <c r="M32" i="11"/>
  <c r="K33" i="11"/>
  <c r="M33" i="11"/>
  <c r="O33" i="11" s="1"/>
  <c r="K34" i="11"/>
  <c r="M34" i="11"/>
  <c r="O34" i="11" s="1"/>
  <c r="K35" i="11"/>
  <c r="M35" i="11"/>
  <c r="O35" i="11" s="1"/>
  <c r="K36" i="11"/>
  <c r="M36" i="11"/>
  <c r="K37" i="11"/>
  <c r="M37" i="11"/>
  <c r="O37" i="11" s="1"/>
  <c r="M28" i="11"/>
  <c r="K28" i="11"/>
  <c r="I29" i="11"/>
  <c r="I30" i="11"/>
  <c r="I31" i="11"/>
  <c r="I32" i="11"/>
  <c r="I33" i="11"/>
  <c r="I34" i="11"/>
  <c r="I35" i="11"/>
  <c r="I36" i="11"/>
  <c r="I37" i="11"/>
  <c r="I28" i="11"/>
  <c r="H39" i="11"/>
  <c r="G39" i="11"/>
  <c r="E29" i="11"/>
  <c r="E30" i="11"/>
  <c r="E31" i="11"/>
  <c r="E32" i="11"/>
  <c r="E33" i="11"/>
  <c r="E34" i="11"/>
  <c r="E35" i="11"/>
  <c r="E36" i="11"/>
  <c r="E37" i="11"/>
  <c r="E28" i="11"/>
  <c r="D39" i="11"/>
  <c r="C39" i="11"/>
  <c r="L28" i="10"/>
  <c r="M28" i="10"/>
  <c r="L29" i="10"/>
  <c r="M29" i="10"/>
  <c r="L30" i="10"/>
  <c r="M30" i="10"/>
  <c r="L31" i="10"/>
  <c r="M31" i="10"/>
  <c r="L32" i="10"/>
  <c r="M32" i="10"/>
  <c r="L34" i="10"/>
  <c r="M34" i="10"/>
  <c r="L35" i="10"/>
  <c r="M35" i="10"/>
  <c r="L36" i="10"/>
  <c r="M36" i="10"/>
  <c r="F28" i="10"/>
  <c r="G28" i="10"/>
  <c r="F29" i="10"/>
  <c r="G29" i="10"/>
  <c r="F30" i="10"/>
  <c r="G30" i="10"/>
  <c r="F31" i="10"/>
  <c r="G31" i="10"/>
  <c r="F32" i="10"/>
  <c r="G32" i="10"/>
  <c r="F34" i="10"/>
  <c r="G34" i="10"/>
  <c r="F35" i="10"/>
  <c r="G35" i="10"/>
  <c r="F36" i="10"/>
  <c r="G36" i="10"/>
  <c r="M27" i="10"/>
  <c r="L27" i="10"/>
  <c r="G27" i="10"/>
  <c r="F27" i="10"/>
  <c r="O28" i="10"/>
  <c r="P28" i="10"/>
  <c r="Q28" i="10"/>
  <c r="R28" i="10" s="1"/>
  <c r="O29" i="10"/>
  <c r="P29" i="10"/>
  <c r="Q29" i="10"/>
  <c r="R29" i="10" s="1"/>
  <c r="O30" i="10"/>
  <c r="P30" i="10"/>
  <c r="Q30" i="10"/>
  <c r="S30" i="10" s="1"/>
  <c r="O31" i="10"/>
  <c r="P31" i="10"/>
  <c r="Q31" i="10"/>
  <c r="O32" i="10"/>
  <c r="P32" i="10"/>
  <c r="Q32" i="10"/>
  <c r="O33" i="10"/>
  <c r="P33" i="10"/>
  <c r="Q33" i="10"/>
  <c r="O34" i="10"/>
  <c r="P34" i="10"/>
  <c r="Q34" i="10"/>
  <c r="O35" i="10"/>
  <c r="P35" i="10"/>
  <c r="Q35" i="10"/>
  <c r="O36" i="10"/>
  <c r="S36" i="10" s="1"/>
  <c r="P36" i="10"/>
  <c r="R36" i="10" s="1"/>
  <c r="Q36" i="10"/>
  <c r="Q27" i="10"/>
  <c r="P27" i="10"/>
  <c r="O27" i="10"/>
  <c r="K38" i="10"/>
  <c r="L38" i="10" s="1"/>
  <c r="J38" i="10"/>
  <c r="I38" i="10"/>
  <c r="F38" i="10"/>
  <c r="O29" i="9"/>
  <c r="P29" i="9"/>
  <c r="Q29" i="9"/>
  <c r="R29" i="9" s="1"/>
  <c r="O30" i="9"/>
  <c r="O39" i="9" s="1"/>
  <c r="P30" i="9"/>
  <c r="Q30" i="9"/>
  <c r="R30" i="9" s="1"/>
  <c r="S30" i="9"/>
  <c r="O31" i="9"/>
  <c r="S31" i="9" s="1"/>
  <c r="P31" i="9"/>
  <c r="Q31" i="9"/>
  <c r="R31" i="9"/>
  <c r="O32" i="9"/>
  <c r="P32" i="9"/>
  <c r="Q32" i="9"/>
  <c r="R32" i="9"/>
  <c r="O33" i="9"/>
  <c r="P33" i="9"/>
  <c r="Q33" i="9"/>
  <c r="O34" i="9"/>
  <c r="P34" i="9"/>
  <c r="Q34" i="9"/>
  <c r="O35" i="9"/>
  <c r="P35" i="9"/>
  <c r="P39" i="9" s="1"/>
  <c r="Q35" i="9"/>
  <c r="O36" i="9"/>
  <c r="P36" i="9"/>
  <c r="Q36" i="9"/>
  <c r="R36" i="9" s="1"/>
  <c r="S36" i="9"/>
  <c r="O37" i="9"/>
  <c r="P37" i="9"/>
  <c r="Q37" i="9"/>
  <c r="R37" i="9" s="1"/>
  <c r="Q28" i="9"/>
  <c r="S28" i="9" s="1"/>
  <c r="P28" i="9"/>
  <c r="O28" i="9"/>
  <c r="L29" i="9"/>
  <c r="M29" i="9"/>
  <c r="L30" i="9"/>
  <c r="M30" i="9"/>
  <c r="L31" i="9"/>
  <c r="M31" i="9"/>
  <c r="L32" i="9"/>
  <c r="M32" i="9"/>
  <c r="L36" i="9"/>
  <c r="M36" i="9"/>
  <c r="L37" i="9"/>
  <c r="M37" i="9"/>
  <c r="M28" i="9"/>
  <c r="L28" i="9"/>
  <c r="K39" i="9"/>
  <c r="J39" i="9"/>
  <c r="I39" i="9"/>
  <c r="F29" i="9"/>
  <c r="G29" i="9"/>
  <c r="F30" i="9"/>
  <c r="G30" i="9"/>
  <c r="F31" i="9"/>
  <c r="G31" i="9"/>
  <c r="F32" i="9"/>
  <c r="G32" i="9"/>
  <c r="F36" i="9"/>
  <c r="G36" i="9"/>
  <c r="F37" i="9"/>
  <c r="G37" i="9"/>
  <c r="G28" i="9"/>
  <c r="F28" i="9"/>
  <c r="D39" i="9"/>
  <c r="F39" i="9" s="1"/>
  <c r="E39" i="9"/>
  <c r="C39" i="9"/>
  <c r="G39" i="9" s="1"/>
  <c r="L38" i="7"/>
  <c r="L28" i="7"/>
  <c r="M28" i="7"/>
  <c r="M29" i="7"/>
  <c r="L31" i="7"/>
  <c r="M31" i="7"/>
  <c r="L32" i="7"/>
  <c r="M32" i="7"/>
  <c r="L34" i="7"/>
  <c r="M34" i="7"/>
  <c r="L36" i="7"/>
  <c r="M36" i="7"/>
  <c r="M27" i="7"/>
  <c r="L27" i="7"/>
  <c r="F28" i="7"/>
  <c r="G28" i="7"/>
  <c r="F29" i="7"/>
  <c r="G29" i="7"/>
  <c r="F31" i="7"/>
  <c r="G31" i="7"/>
  <c r="F32" i="7"/>
  <c r="G32" i="7"/>
  <c r="F33" i="7"/>
  <c r="G33" i="7"/>
  <c r="F34" i="7"/>
  <c r="G34" i="7"/>
  <c r="F36" i="7"/>
  <c r="G36" i="7"/>
  <c r="G27" i="7"/>
  <c r="F27" i="7"/>
  <c r="G38" i="7"/>
  <c r="F38" i="7"/>
  <c r="O28" i="7"/>
  <c r="P28" i="7"/>
  <c r="Q28" i="7"/>
  <c r="R28" i="7" s="1"/>
  <c r="O29" i="7"/>
  <c r="P29" i="7"/>
  <c r="Q29" i="7"/>
  <c r="R29" i="7" s="1"/>
  <c r="O30" i="7"/>
  <c r="P30" i="7"/>
  <c r="Q30" i="7"/>
  <c r="O31" i="7"/>
  <c r="P31" i="7"/>
  <c r="Q31" i="7"/>
  <c r="O32" i="7"/>
  <c r="P32" i="7"/>
  <c r="Q32" i="7"/>
  <c r="R32" i="7" s="1"/>
  <c r="S32" i="7"/>
  <c r="O33" i="7"/>
  <c r="P33" i="7"/>
  <c r="Q33" i="7"/>
  <c r="R33" i="7" s="1"/>
  <c r="O34" i="7"/>
  <c r="P34" i="7"/>
  <c r="Q34" i="7"/>
  <c r="O35" i="7"/>
  <c r="P35" i="7"/>
  <c r="Q35" i="7"/>
  <c r="O36" i="7"/>
  <c r="P36" i="7"/>
  <c r="Q36" i="7"/>
  <c r="Q27" i="7"/>
  <c r="P27" i="7"/>
  <c r="O27" i="7"/>
  <c r="O29" i="6"/>
  <c r="P29" i="6"/>
  <c r="Q29" i="6"/>
  <c r="O30" i="6"/>
  <c r="P30" i="6"/>
  <c r="Q30" i="6"/>
  <c r="R30" i="6" s="1"/>
  <c r="O31" i="6"/>
  <c r="P31" i="6"/>
  <c r="Q31" i="6"/>
  <c r="R31" i="6"/>
  <c r="O32" i="6"/>
  <c r="P32" i="6"/>
  <c r="Q32" i="6"/>
  <c r="O33" i="6"/>
  <c r="P33" i="6"/>
  <c r="Q33" i="6"/>
  <c r="R33" i="6"/>
  <c r="S33" i="6"/>
  <c r="O34" i="6"/>
  <c r="P34" i="6"/>
  <c r="Q34" i="6"/>
  <c r="R34" i="6" s="1"/>
  <c r="S34" i="6"/>
  <c r="O35" i="6"/>
  <c r="P35" i="6"/>
  <c r="Q35" i="6"/>
  <c r="R35" i="6" s="1"/>
  <c r="O36" i="6"/>
  <c r="S36" i="6" s="1"/>
  <c r="P36" i="6"/>
  <c r="Q36" i="6"/>
  <c r="R36" i="6"/>
  <c r="O37" i="6"/>
  <c r="P37" i="6"/>
  <c r="Q37" i="6"/>
  <c r="R37" i="6" s="1"/>
  <c r="Q28" i="6"/>
  <c r="S28" i="6" s="1"/>
  <c r="P28" i="6"/>
  <c r="P39" i="6" s="1"/>
  <c r="O28" i="6"/>
  <c r="O39" i="6" s="1"/>
  <c r="L29" i="6"/>
  <c r="M29" i="6"/>
  <c r="L30" i="6"/>
  <c r="M30" i="6"/>
  <c r="L31" i="6"/>
  <c r="M31" i="6"/>
  <c r="L32" i="6"/>
  <c r="M32" i="6"/>
  <c r="L33" i="6"/>
  <c r="M33" i="6"/>
  <c r="L34" i="6"/>
  <c r="M34" i="6"/>
  <c r="L35" i="6"/>
  <c r="M35" i="6"/>
  <c r="L36" i="6"/>
  <c r="M36" i="6"/>
  <c r="L37" i="6"/>
  <c r="M37" i="6"/>
  <c r="M28" i="6"/>
  <c r="L28" i="6"/>
  <c r="K39" i="6"/>
  <c r="L39" i="6" s="1"/>
  <c r="J39" i="6"/>
  <c r="I39" i="6"/>
  <c r="F29" i="6"/>
  <c r="G29" i="6"/>
  <c r="F30" i="6"/>
  <c r="G30" i="6"/>
  <c r="F31" i="6"/>
  <c r="G31" i="6"/>
  <c r="F32" i="6"/>
  <c r="G32" i="6"/>
  <c r="F33" i="6"/>
  <c r="G33" i="6"/>
  <c r="F34" i="6"/>
  <c r="G34" i="6"/>
  <c r="F35" i="6"/>
  <c r="G35" i="6"/>
  <c r="F36" i="6"/>
  <c r="G36" i="6"/>
  <c r="F37" i="6"/>
  <c r="G37" i="6"/>
  <c r="G28" i="6"/>
  <c r="F28" i="6"/>
  <c r="D39" i="6"/>
  <c r="E39" i="6"/>
  <c r="G39" i="6" s="1"/>
  <c r="C39" i="6"/>
  <c r="O29" i="5"/>
  <c r="P29" i="5"/>
  <c r="Q29" i="5"/>
  <c r="R29" i="5" s="1"/>
  <c r="S29" i="5"/>
  <c r="O30" i="5"/>
  <c r="P30" i="5"/>
  <c r="Q30" i="5"/>
  <c r="O31" i="5"/>
  <c r="P31" i="5"/>
  <c r="Q31" i="5"/>
  <c r="S31" i="5" s="1"/>
  <c r="O32" i="5"/>
  <c r="S32" i="5" s="1"/>
  <c r="P32" i="5"/>
  <c r="Q32" i="5"/>
  <c r="O33" i="5"/>
  <c r="P33" i="5"/>
  <c r="Q33" i="5"/>
  <c r="S33" i="5" s="1"/>
  <c r="O34" i="5"/>
  <c r="P34" i="5"/>
  <c r="Q34" i="5"/>
  <c r="R34" i="5" s="1"/>
  <c r="O35" i="5"/>
  <c r="P35" i="5"/>
  <c r="Q35" i="5"/>
  <c r="R35" i="5" s="1"/>
  <c r="O36" i="5"/>
  <c r="P36" i="5"/>
  <c r="Q36" i="5"/>
  <c r="R36" i="5"/>
  <c r="S36" i="5"/>
  <c r="O37" i="5"/>
  <c r="S37" i="5" s="1"/>
  <c r="P37" i="5"/>
  <c r="Q37" i="5"/>
  <c r="R37" i="5"/>
  <c r="Q28" i="5"/>
  <c r="P28" i="5"/>
  <c r="O28" i="5"/>
  <c r="M37" i="5"/>
  <c r="L37" i="5"/>
  <c r="M36" i="5"/>
  <c r="M35" i="5"/>
  <c r="L35" i="5"/>
  <c r="M33" i="5"/>
  <c r="L33" i="5"/>
  <c r="M32" i="5"/>
  <c r="L32" i="5"/>
  <c r="M31" i="5"/>
  <c r="L31" i="5"/>
  <c r="M30" i="5"/>
  <c r="L30" i="5"/>
  <c r="M29" i="5"/>
  <c r="L29" i="5"/>
  <c r="M28" i="5"/>
  <c r="L28" i="5"/>
  <c r="F29" i="5"/>
  <c r="G29" i="5"/>
  <c r="F30" i="5"/>
  <c r="G30" i="5"/>
  <c r="F31" i="5"/>
  <c r="G31" i="5"/>
  <c r="F32" i="5"/>
  <c r="G32" i="5"/>
  <c r="F33" i="5"/>
  <c r="G33" i="5"/>
  <c r="F34" i="5"/>
  <c r="G34" i="5"/>
  <c r="F35" i="5"/>
  <c r="G35" i="5"/>
  <c r="F36" i="5"/>
  <c r="G36" i="5"/>
  <c r="F37" i="5"/>
  <c r="G37" i="5"/>
  <c r="G28" i="5"/>
  <c r="F28" i="5"/>
  <c r="K39" i="5"/>
  <c r="J39" i="5"/>
  <c r="I39" i="5"/>
  <c r="E39" i="5"/>
  <c r="D39" i="5"/>
  <c r="C39" i="5"/>
  <c r="L29" i="4"/>
  <c r="M29" i="4"/>
  <c r="L30" i="4"/>
  <c r="M30" i="4"/>
  <c r="L31" i="4"/>
  <c r="M31" i="4"/>
  <c r="L32" i="4"/>
  <c r="M32" i="4"/>
  <c r="L33" i="4"/>
  <c r="M33" i="4"/>
  <c r="L34" i="4"/>
  <c r="M34" i="4"/>
  <c r="L35" i="4"/>
  <c r="M35" i="4"/>
  <c r="L36" i="4"/>
  <c r="M36" i="4"/>
  <c r="L37" i="4"/>
  <c r="M37" i="4"/>
  <c r="M28" i="4"/>
  <c r="L28" i="4"/>
  <c r="L39" i="4"/>
  <c r="F29" i="4"/>
  <c r="G29" i="4"/>
  <c r="F30" i="4"/>
  <c r="G30" i="4"/>
  <c r="F31" i="4"/>
  <c r="G31" i="4"/>
  <c r="F32" i="4"/>
  <c r="G32" i="4"/>
  <c r="F33" i="4"/>
  <c r="G33" i="4"/>
  <c r="F34" i="4"/>
  <c r="G34" i="4"/>
  <c r="F35" i="4"/>
  <c r="G35" i="4"/>
  <c r="F36" i="4"/>
  <c r="G36" i="4"/>
  <c r="F37" i="4"/>
  <c r="G37" i="4"/>
  <c r="G28" i="4"/>
  <c r="F28" i="4"/>
  <c r="G39" i="4"/>
  <c r="E39" i="3"/>
  <c r="G39" i="3" s="1"/>
  <c r="D39" i="3"/>
  <c r="C39" i="3"/>
  <c r="F29" i="3"/>
  <c r="G29" i="3"/>
  <c r="F30" i="3"/>
  <c r="G30" i="3"/>
  <c r="F31" i="3"/>
  <c r="G31" i="3"/>
  <c r="F32" i="3"/>
  <c r="G32" i="3"/>
  <c r="F33" i="3"/>
  <c r="G33" i="3"/>
  <c r="F34" i="3"/>
  <c r="G34" i="3"/>
  <c r="F35" i="3"/>
  <c r="G35" i="3"/>
  <c r="F36" i="3"/>
  <c r="G36" i="3"/>
  <c r="F37" i="3"/>
  <c r="G37" i="3"/>
  <c r="L34" i="3"/>
  <c r="M34" i="3"/>
  <c r="L35" i="3"/>
  <c r="M35" i="3"/>
  <c r="L36" i="3"/>
  <c r="M36" i="3"/>
  <c r="L37" i="3"/>
  <c r="M37" i="3"/>
  <c r="L29" i="3"/>
  <c r="M29" i="3"/>
  <c r="L30" i="3"/>
  <c r="M30" i="3"/>
  <c r="L31" i="3"/>
  <c r="M31" i="3"/>
  <c r="L32" i="3"/>
  <c r="M32" i="3"/>
  <c r="L33" i="3"/>
  <c r="M33" i="3"/>
  <c r="Q28" i="3"/>
  <c r="S28" i="3" s="1"/>
  <c r="P28" i="3"/>
  <c r="O28" i="3"/>
  <c r="M28" i="3"/>
  <c r="L28" i="3"/>
  <c r="G28" i="3"/>
  <c r="F28" i="3"/>
  <c r="K39" i="3"/>
  <c r="J39" i="3"/>
  <c r="I39" i="3"/>
  <c r="K39" i="2"/>
  <c r="J39" i="2"/>
  <c r="I39" i="2"/>
  <c r="D39" i="2"/>
  <c r="E39" i="2"/>
  <c r="C39" i="2"/>
  <c r="Q28" i="2"/>
  <c r="P28" i="2"/>
  <c r="P39" i="2" s="1"/>
  <c r="O28" i="2"/>
  <c r="O39" i="2" s="1"/>
  <c r="L35" i="2"/>
  <c r="M35" i="2"/>
  <c r="L37" i="2"/>
  <c r="M37" i="2"/>
  <c r="L29" i="2"/>
  <c r="M29" i="2"/>
  <c r="L30" i="2"/>
  <c r="M30" i="2"/>
  <c r="L31" i="2"/>
  <c r="M31" i="2"/>
  <c r="L32" i="2"/>
  <c r="M32" i="2"/>
  <c r="L33" i="2"/>
  <c r="M33" i="2"/>
  <c r="M28" i="2"/>
  <c r="L28" i="2"/>
  <c r="F29" i="2"/>
  <c r="G29" i="2"/>
  <c r="F30" i="2"/>
  <c r="G30" i="2"/>
  <c r="F31" i="2"/>
  <c r="G31" i="2"/>
  <c r="F32" i="2"/>
  <c r="G32" i="2"/>
  <c r="F33" i="2"/>
  <c r="G33" i="2"/>
  <c r="F34" i="2"/>
  <c r="G34" i="2"/>
  <c r="F35" i="2"/>
  <c r="G35" i="2"/>
  <c r="F37" i="2"/>
  <c r="G37" i="2"/>
  <c r="G28" i="2"/>
  <c r="F28" i="2"/>
  <c r="N30" i="1"/>
  <c r="R30" i="1" s="1"/>
  <c r="N31" i="1"/>
  <c r="R31" i="1" s="1"/>
  <c r="N32" i="1"/>
  <c r="R32" i="1" s="1"/>
  <c r="N33" i="1"/>
  <c r="R33" i="1" s="1"/>
  <c r="N34" i="1"/>
  <c r="R34" i="1" s="1"/>
  <c r="N35" i="1"/>
  <c r="R35" i="1" s="1"/>
  <c r="N36" i="1"/>
  <c r="R36" i="1" s="1"/>
  <c r="N37" i="1"/>
  <c r="R37" i="1" s="1"/>
  <c r="N38" i="1"/>
  <c r="R38" i="1" s="1"/>
  <c r="N29" i="1"/>
  <c r="L40" i="1"/>
  <c r="K40" i="1"/>
  <c r="F40" i="1"/>
  <c r="E40" i="1"/>
  <c r="L38" i="1"/>
  <c r="K38" i="1"/>
  <c r="F38" i="1"/>
  <c r="E38" i="1"/>
  <c r="L37" i="1"/>
  <c r="K37" i="1"/>
  <c r="F37" i="1"/>
  <c r="E37" i="1"/>
  <c r="L36" i="1"/>
  <c r="K36" i="1"/>
  <c r="F36" i="1"/>
  <c r="E36" i="1"/>
  <c r="L35" i="1"/>
  <c r="K35" i="1"/>
  <c r="F35" i="1"/>
  <c r="E35" i="1"/>
  <c r="L34" i="1"/>
  <c r="K34" i="1"/>
  <c r="F34" i="1"/>
  <c r="E34" i="1"/>
  <c r="L33" i="1"/>
  <c r="K33" i="1"/>
  <c r="F33" i="1"/>
  <c r="E33" i="1"/>
  <c r="L32" i="1"/>
  <c r="K32" i="1"/>
  <c r="F32" i="1"/>
  <c r="E32" i="1"/>
  <c r="L31" i="1"/>
  <c r="K31" i="1"/>
  <c r="F31" i="1"/>
  <c r="E31" i="1"/>
  <c r="L30" i="1"/>
  <c r="K30" i="1"/>
  <c r="F30" i="1"/>
  <c r="E30" i="1"/>
  <c r="L29" i="1"/>
  <c r="K29" i="1"/>
  <c r="F29" i="1"/>
  <c r="E29" i="1"/>
  <c r="M30" i="21" l="1"/>
  <c r="M32" i="21"/>
  <c r="M37" i="21"/>
  <c r="M29" i="21"/>
  <c r="L39" i="21"/>
  <c r="I39" i="21"/>
  <c r="M31" i="21"/>
  <c r="E39" i="21"/>
  <c r="M36" i="21"/>
  <c r="M33" i="21"/>
  <c r="K39" i="21"/>
  <c r="I40" i="18"/>
  <c r="M31" i="18"/>
  <c r="M38" i="18"/>
  <c r="M34" i="18"/>
  <c r="M30" i="18"/>
  <c r="F39" i="6"/>
  <c r="M39" i="6"/>
  <c r="S31" i="6"/>
  <c r="R32" i="6"/>
  <c r="Q39" i="6"/>
  <c r="R39" i="6" s="1"/>
  <c r="R28" i="6"/>
  <c r="S32" i="6"/>
  <c r="R29" i="6"/>
  <c r="R31" i="7"/>
  <c r="S31" i="7"/>
  <c r="O38" i="7"/>
  <c r="P38" i="7"/>
  <c r="R34" i="7"/>
  <c r="R27" i="7"/>
  <c r="Q38" i="7"/>
  <c r="R36" i="7"/>
  <c r="S32" i="9"/>
  <c r="Q39" i="9"/>
  <c r="S39" i="9" s="1"/>
  <c r="M39" i="9"/>
  <c r="L39" i="5"/>
  <c r="R28" i="5"/>
  <c r="R33" i="5"/>
  <c r="R31" i="5"/>
  <c r="O39" i="5"/>
  <c r="P39" i="5"/>
  <c r="R30" i="5"/>
  <c r="R32" i="5"/>
  <c r="O41" i="13"/>
  <c r="M41" i="13"/>
  <c r="P41" i="13"/>
  <c r="S35" i="13"/>
  <c r="S37" i="13"/>
  <c r="S34" i="13"/>
  <c r="G39" i="2"/>
  <c r="L39" i="2"/>
  <c r="R28" i="2"/>
  <c r="F39" i="2"/>
  <c r="Q39" i="2"/>
  <c r="E39" i="11"/>
  <c r="M39" i="11"/>
  <c r="K39" i="11"/>
  <c r="O39" i="11" s="1"/>
  <c r="O36" i="11"/>
  <c r="O32" i="11"/>
  <c r="O28" i="11"/>
  <c r="I39" i="11"/>
  <c r="R29" i="1"/>
  <c r="N40" i="1"/>
  <c r="M39" i="22"/>
  <c r="S39" i="4"/>
  <c r="R39" i="4"/>
  <c r="M39" i="4"/>
  <c r="M35" i="18"/>
  <c r="M36" i="18"/>
  <c r="M32" i="18"/>
  <c r="M31" i="19"/>
  <c r="M34" i="19"/>
  <c r="M42" i="19"/>
  <c r="E42" i="19"/>
  <c r="M36" i="19"/>
  <c r="M35" i="19"/>
  <c r="L40" i="18"/>
  <c r="K40" i="18"/>
  <c r="S30" i="13"/>
  <c r="S33" i="13"/>
  <c r="R38" i="13"/>
  <c r="R34" i="13"/>
  <c r="S32" i="13"/>
  <c r="Q41" i="13"/>
  <c r="I39" i="22"/>
  <c r="M28" i="21"/>
  <c r="S39" i="13"/>
  <c r="S31" i="13"/>
  <c r="R30" i="13"/>
  <c r="L41" i="13"/>
  <c r="F41" i="13"/>
  <c r="S35" i="10"/>
  <c r="R32" i="10"/>
  <c r="R34" i="10"/>
  <c r="S27" i="10"/>
  <c r="R31" i="10"/>
  <c r="P38" i="10"/>
  <c r="R38" i="10" s="1"/>
  <c r="R35" i="10"/>
  <c r="S32" i="10"/>
  <c r="R30" i="10"/>
  <c r="O38" i="10"/>
  <c r="S28" i="10"/>
  <c r="S31" i="10"/>
  <c r="S34" i="10"/>
  <c r="S29" i="10"/>
  <c r="Q38" i="10"/>
  <c r="R27" i="10"/>
  <c r="M38" i="10"/>
  <c r="G38" i="10"/>
  <c r="R39" i="9"/>
  <c r="S37" i="9"/>
  <c r="S29" i="9"/>
  <c r="R28" i="9"/>
  <c r="L39" i="9"/>
  <c r="M38" i="7"/>
  <c r="S33" i="7"/>
  <c r="S36" i="7"/>
  <c r="S28" i="7"/>
  <c r="S34" i="7"/>
  <c r="S29" i="7"/>
  <c r="S27" i="7"/>
  <c r="S37" i="6"/>
  <c r="S29" i="6"/>
  <c r="S35" i="6"/>
  <c r="S30" i="6"/>
  <c r="S34" i="5"/>
  <c r="S35" i="5"/>
  <c r="S30" i="5"/>
  <c r="S28" i="5"/>
  <c r="M39" i="5"/>
  <c r="Q39" i="5"/>
  <c r="F39" i="5"/>
  <c r="G39" i="5"/>
  <c r="F39" i="4"/>
  <c r="F39" i="3"/>
  <c r="R28" i="3"/>
  <c r="P39" i="3"/>
  <c r="M39" i="3"/>
  <c r="O39" i="3"/>
  <c r="P42" i="3" s="1"/>
  <c r="Q39" i="3"/>
  <c r="M39" i="2"/>
  <c r="S28" i="2"/>
  <c r="Q32" i="1"/>
  <c r="Q36" i="1"/>
  <c r="Q37" i="1"/>
  <c r="Q29" i="1"/>
  <c r="Q31" i="1"/>
  <c r="Q34" i="1"/>
  <c r="Q33" i="1"/>
  <c r="Q30" i="1"/>
  <c r="Q38" i="1"/>
  <c r="Q35" i="1"/>
  <c r="M39" i="21" l="1"/>
  <c r="M40" i="18"/>
  <c r="S39" i="6"/>
  <c r="R38" i="7"/>
  <c r="S38" i="7"/>
  <c r="R39" i="5"/>
  <c r="R41" i="13"/>
  <c r="R39" i="2"/>
  <c r="S39" i="2"/>
  <c r="S41" i="13"/>
  <c r="S38" i="10"/>
  <c r="S39" i="5"/>
  <c r="R39" i="3"/>
  <c r="S39" i="3"/>
  <c r="Q40" i="1"/>
  <c r="R40" i="1"/>
  <c r="I6" i="22"/>
  <c r="I7" i="22"/>
  <c r="I8" i="22"/>
  <c r="I9" i="22"/>
  <c r="I10" i="22"/>
  <c r="I11" i="22"/>
  <c r="I12" i="22"/>
  <c r="I13" i="22"/>
  <c r="I15" i="22"/>
  <c r="I18" i="22"/>
  <c r="I20" i="22"/>
  <c r="E6" i="22"/>
  <c r="E7" i="22"/>
  <c r="E8" i="22"/>
  <c r="E9" i="22"/>
  <c r="E10" i="22"/>
  <c r="E11" i="22"/>
  <c r="E12" i="22"/>
  <c r="E13" i="22"/>
  <c r="E15" i="22"/>
  <c r="E16" i="22"/>
  <c r="E18" i="22"/>
  <c r="E20" i="22"/>
  <c r="E5" i="22"/>
  <c r="I5" i="22"/>
  <c r="K6" i="22"/>
  <c r="K7" i="22"/>
  <c r="K8" i="22"/>
  <c r="K9" i="22"/>
  <c r="K10" i="22"/>
  <c r="K11" i="22"/>
  <c r="K12" i="22"/>
  <c r="K13" i="22"/>
  <c r="K15" i="22"/>
  <c r="L15" i="22"/>
  <c r="K16" i="22"/>
  <c r="L16" i="22"/>
  <c r="K18" i="22"/>
  <c r="L5" i="22"/>
  <c r="K5" i="22"/>
  <c r="I6" i="21"/>
  <c r="I7" i="21"/>
  <c r="I8" i="21"/>
  <c r="I9" i="21"/>
  <c r="I10" i="21"/>
  <c r="I11" i="21"/>
  <c r="I12" i="21"/>
  <c r="I13" i="21"/>
  <c r="I15" i="21"/>
  <c r="I16" i="21"/>
  <c r="I18" i="21"/>
  <c r="I20" i="21"/>
  <c r="E20" i="21"/>
  <c r="E6" i="21"/>
  <c r="E7" i="21"/>
  <c r="E8" i="21"/>
  <c r="E9" i="21"/>
  <c r="E10" i="21"/>
  <c r="E11" i="21"/>
  <c r="E12" i="21"/>
  <c r="E13" i="21"/>
  <c r="E15" i="21"/>
  <c r="E16" i="21"/>
  <c r="E18" i="21"/>
  <c r="K6" i="21"/>
  <c r="L6" i="21"/>
  <c r="K7" i="21"/>
  <c r="L7" i="21"/>
  <c r="K8" i="21"/>
  <c r="L8" i="21"/>
  <c r="K9" i="21"/>
  <c r="L9" i="21"/>
  <c r="K10" i="21"/>
  <c r="L10" i="21"/>
  <c r="K11" i="21"/>
  <c r="L11" i="21"/>
  <c r="K12" i="21"/>
  <c r="L12" i="21"/>
  <c r="K13" i="21"/>
  <c r="L13" i="21"/>
  <c r="K14" i="21"/>
  <c r="L14" i="21"/>
  <c r="K15" i="21"/>
  <c r="L15" i="21"/>
  <c r="K16" i="21"/>
  <c r="L16" i="21"/>
  <c r="K17" i="21"/>
  <c r="L17" i="21"/>
  <c r="K18" i="21"/>
  <c r="L18" i="21"/>
  <c r="K19" i="21"/>
  <c r="L19" i="21"/>
  <c r="L5" i="21"/>
  <c r="K5" i="21"/>
  <c r="K6" i="20"/>
  <c r="L6" i="20"/>
  <c r="M6" i="20" s="1"/>
  <c r="K7" i="20"/>
  <c r="L7" i="20"/>
  <c r="K8" i="20"/>
  <c r="L8" i="20"/>
  <c r="K9" i="20"/>
  <c r="L9" i="20"/>
  <c r="M9" i="20" s="1"/>
  <c r="K10" i="20"/>
  <c r="L10" i="20"/>
  <c r="M10" i="20" s="1"/>
  <c r="K11" i="20"/>
  <c r="L11" i="20"/>
  <c r="M11" i="20" s="1"/>
  <c r="K12" i="20"/>
  <c r="L12" i="20"/>
  <c r="K13" i="20"/>
  <c r="L13" i="20"/>
  <c r="M13" i="20" s="1"/>
  <c r="K14" i="20"/>
  <c r="L14" i="20"/>
  <c r="K15" i="20"/>
  <c r="L15" i="20"/>
  <c r="K16" i="20"/>
  <c r="L16" i="20"/>
  <c r="K17" i="20"/>
  <c r="L17" i="20"/>
  <c r="K18" i="20"/>
  <c r="L18" i="20"/>
  <c r="M18" i="20" s="1"/>
  <c r="K19" i="20"/>
  <c r="L19" i="20"/>
  <c r="L5" i="20"/>
  <c r="K5" i="20"/>
  <c r="I20" i="20"/>
  <c r="I18" i="20"/>
  <c r="I16" i="20"/>
  <c r="I15" i="20"/>
  <c r="I13" i="20"/>
  <c r="I12" i="20"/>
  <c r="I11" i="20"/>
  <c r="I10" i="20"/>
  <c r="I9" i="20"/>
  <c r="I7" i="20"/>
  <c r="I6" i="20"/>
  <c r="I5" i="20"/>
  <c r="E6" i="20"/>
  <c r="E7" i="20"/>
  <c r="E9" i="20"/>
  <c r="E10" i="20"/>
  <c r="E11" i="20"/>
  <c r="E12" i="20"/>
  <c r="E13" i="20"/>
  <c r="E15" i="20"/>
  <c r="E16" i="20"/>
  <c r="E18" i="20"/>
  <c r="E20" i="20"/>
  <c r="E5" i="20"/>
  <c r="K6" i="19"/>
  <c r="L6" i="19"/>
  <c r="K7" i="19"/>
  <c r="L7" i="19"/>
  <c r="K8" i="19"/>
  <c r="L8" i="19"/>
  <c r="K9" i="19"/>
  <c r="L9" i="19"/>
  <c r="K10" i="19"/>
  <c r="L10" i="19"/>
  <c r="K11" i="19"/>
  <c r="L11" i="19"/>
  <c r="K12" i="19"/>
  <c r="L12" i="19"/>
  <c r="K13" i="19"/>
  <c r="L13" i="19"/>
  <c r="K14" i="19"/>
  <c r="L14" i="19"/>
  <c r="K15" i="19"/>
  <c r="L15" i="19"/>
  <c r="K16" i="19"/>
  <c r="L16" i="19"/>
  <c r="K17" i="19"/>
  <c r="L17" i="19"/>
  <c r="K18" i="19"/>
  <c r="L18" i="19"/>
  <c r="L5" i="19"/>
  <c r="K5" i="19"/>
  <c r="I18" i="19"/>
  <c r="I20" i="19"/>
  <c r="I6" i="19"/>
  <c r="I7" i="19"/>
  <c r="I8" i="19"/>
  <c r="I9" i="19"/>
  <c r="I10" i="19"/>
  <c r="I11" i="19"/>
  <c r="I12" i="19"/>
  <c r="I13" i="19"/>
  <c r="I14" i="19"/>
  <c r="I15" i="19"/>
  <c r="I16" i="19"/>
  <c r="E6" i="19"/>
  <c r="E7" i="19"/>
  <c r="E8" i="19"/>
  <c r="E9" i="19"/>
  <c r="E10" i="19"/>
  <c r="E11" i="19"/>
  <c r="E12" i="19"/>
  <c r="E13" i="19"/>
  <c r="E14" i="19"/>
  <c r="E15" i="19"/>
  <c r="E16" i="19"/>
  <c r="E17" i="19"/>
  <c r="E18" i="19"/>
  <c r="E20" i="19"/>
  <c r="I5" i="19"/>
  <c r="E5" i="19"/>
  <c r="L6" i="18"/>
  <c r="L7" i="18"/>
  <c r="L8" i="18"/>
  <c r="L9" i="18"/>
  <c r="L10" i="18"/>
  <c r="L11" i="18"/>
  <c r="L12" i="18"/>
  <c r="L13" i="18"/>
  <c r="L14" i="18"/>
  <c r="L15" i="18"/>
  <c r="L16" i="18"/>
  <c r="L17" i="18"/>
  <c r="L18" i="18"/>
  <c r="L5" i="18"/>
  <c r="L20" i="18" s="1"/>
  <c r="K6" i="18"/>
  <c r="K7" i="18"/>
  <c r="K8" i="18"/>
  <c r="K9" i="18"/>
  <c r="K10" i="18"/>
  <c r="K11" i="18"/>
  <c r="K12" i="18"/>
  <c r="K13" i="18"/>
  <c r="K14" i="18"/>
  <c r="K15" i="18"/>
  <c r="K16" i="18"/>
  <c r="K17" i="18"/>
  <c r="K18" i="18"/>
  <c r="K5" i="18"/>
  <c r="I20" i="18"/>
  <c r="I18" i="18"/>
  <c r="I17" i="18"/>
  <c r="I16" i="18"/>
  <c r="I15" i="18"/>
  <c r="I14" i="18"/>
  <c r="I13" i="18"/>
  <c r="I12" i="18"/>
  <c r="I11" i="18"/>
  <c r="I10" i="18"/>
  <c r="I9" i="18"/>
  <c r="I8" i="18"/>
  <c r="I7" i="18"/>
  <c r="I6" i="18"/>
  <c r="I5" i="18"/>
  <c r="E6" i="18"/>
  <c r="E7" i="18"/>
  <c r="E8" i="18"/>
  <c r="E9" i="18"/>
  <c r="E10" i="18"/>
  <c r="E11" i="18"/>
  <c r="E12" i="18"/>
  <c r="E13" i="18"/>
  <c r="E14" i="18"/>
  <c r="E15" i="18"/>
  <c r="E16" i="18"/>
  <c r="E18" i="18"/>
  <c r="E20" i="18"/>
  <c r="E5" i="18"/>
  <c r="O6" i="13"/>
  <c r="P6" i="13"/>
  <c r="Q6" i="13"/>
  <c r="O7" i="13"/>
  <c r="P7" i="13"/>
  <c r="Q7" i="13"/>
  <c r="R7" i="13" s="1"/>
  <c r="O8" i="13"/>
  <c r="P8" i="13"/>
  <c r="Q8" i="13"/>
  <c r="O9" i="13"/>
  <c r="P9" i="13"/>
  <c r="Q9" i="13"/>
  <c r="O10" i="13"/>
  <c r="P10" i="13"/>
  <c r="Q10" i="13"/>
  <c r="O11" i="13"/>
  <c r="P11" i="13"/>
  <c r="Q11" i="13"/>
  <c r="O12" i="13"/>
  <c r="P12" i="13"/>
  <c r="Q12" i="13"/>
  <c r="O13" i="13"/>
  <c r="P13" i="13"/>
  <c r="Q13" i="13"/>
  <c r="O14" i="13"/>
  <c r="P14" i="13"/>
  <c r="Q14" i="13"/>
  <c r="O15" i="13"/>
  <c r="P15" i="13"/>
  <c r="Q15" i="13"/>
  <c r="R15" i="13" s="1"/>
  <c r="O16" i="13"/>
  <c r="P16" i="13"/>
  <c r="Q16" i="13"/>
  <c r="O17" i="13"/>
  <c r="P17" i="13"/>
  <c r="Q17" i="13"/>
  <c r="O18" i="13"/>
  <c r="P18" i="13"/>
  <c r="Q18" i="13"/>
  <c r="Q5" i="13"/>
  <c r="P5" i="13"/>
  <c r="O5" i="13"/>
  <c r="L18" i="13"/>
  <c r="M18" i="13"/>
  <c r="L20" i="13"/>
  <c r="M20" i="13"/>
  <c r="L6" i="13"/>
  <c r="M6" i="13"/>
  <c r="L7" i="13"/>
  <c r="M7" i="13"/>
  <c r="L8" i="13"/>
  <c r="M8" i="13"/>
  <c r="L9" i="13"/>
  <c r="M9" i="13"/>
  <c r="L10" i="13"/>
  <c r="M10" i="13"/>
  <c r="L11" i="13"/>
  <c r="M11" i="13"/>
  <c r="L12" i="13"/>
  <c r="M12" i="13"/>
  <c r="L13" i="13"/>
  <c r="M13" i="13"/>
  <c r="L14" i="13"/>
  <c r="M14" i="13"/>
  <c r="L15" i="13"/>
  <c r="M15" i="13"/>
  <c r="L16" i="13"/>
  <c r="M16" i="13"/>
  <c r="M5" i="13"/>
  <c r="L5" i="13"/>
  <c r="F6" i="13"/>
  <c r="G6" i="13"/>
  <c r="F7" i="13"/>
  <c r="G7" i="13"/>
  <c r="F8" i="13"/>
  <c r="G8" i="13"/>
  <c r="F9" i="13"/>
  <c r="G9" i="13"/>
  <c r="F10" i="13"/>
  <c r="G10" i="13"/>
  <c r="F11" i="13"/>
  <c r="G11" i="13"/>
  <c r="F12" i="13"/>
  <c r="G12" i="13"/>
  <c r="F13" i="13"/>
  <c r="G13" i="13"/>
  <c r="F14" i="13"/>
  <c r="G14" i="13"/>
  <c r="F15" i="13"/>
  <c r="G15" i="13"/>
  <c r="F16" i="13"/>
  <c r="G16" i="13"/>
  <c r="F17" i="13"/>
  <c r="G17" i="13"/>
  <c r="F18" i="13"/>
  <c r="G18" i="13"/>
  <c r="F20" i="13"/>
  <c r="G20" i="13"/>
  <c r="G5" i="13"/>
  <c r="F5" i="13"/>
  <c r="M6" i="11"/>
  <c r="M7" i="11"/>
  <c r="M8" i="11"/>
  <c r="M9" i="11"/>
  <c r="M10" i="11"/>
  <c r="M11" i="11"/>
  <c r="M12" i="11"/>
  <c r="M13" i="11"/>
  <c r="M14" i="11"/>
  <c r="M15" i="11"/>
  <c r="M16" i="11"/>
  <c r="M17" i="11"/>
  <c r="M18" i="11"/>
  <c r="M5" i="11"/>
  <c r="K6" i="11"/>
  <c r="K7" i="11"/>
  <c r="K8" i="11"/>
  <c r="K9" i="11"/>
  <c r="K10" i="11"/>
  <c r="K11" i="11"/>
  <c r="K12" i="11"/>
  <c r="K13" i="11"/>
  <c r="K14" i="11"/>
  <c r="K15" i="11"/>
  <c r="K16" i="11"/>
  <c r="K17" i="11"/>
  <c r="K18" i="11"/>
  <c r="K5" i="11"/>
  <c r="I6" i="11"/>
  <c r="I7" i="11"/>
  <c r="I8" i="11"/>
  <c r="I9" i="11"/>
  <c r="I10" i="11"/>
  <c r="I11" i="11"/>
  <c r="I12" i="11"/>
  <c r="I13" i="11"/>
  <c r="I14" i="11"/>
  <c r="I15" i="11"/>
  <c r="I16" i="11"/>
  <c r="I17" i="11"/>
  <c r="I18" i="11"/>
  <c r="I20" i="11"/>
  <c r="I5" i="11"/>
  <c r="E6" i="11"/>
  <c r="E7" i="11"/>
  <c r="E8" i="11"/>
  <c r="E9" i="11"/>
  <c r="E10" i="11"/>
  <c r="E11" i="11"/>
  <c r="E12" i="11"/>
  <c r="E13" i="11"/>
  <c r="E14" i="11"/>
  <c r="E15" i="11"/>
  <c r="E16" i="11"/>
  <c r="E17" i="11"/>
  <c r="E18" i="11"/>
  <c r="E20" i="11"/>
  <c r="E5" i="11"/>
  <c r="O6" i="10"/>
  <c r="P6" i="10"/>
  <c r="Q6" i="10"/>
  <c r="O7" i="10"/>
  <c r="P7" i="10"/>
  <c r="Q7" i="10"/>
  <c r="R7" i="10" s="1"/>
  <c r="O8" i="10"/>
  <c r="P8" i="10"/>
  <c r="R8" i="10" s="1"/>
  <c r="Q8" i="10"/>
  <c r="O9" i="10"/>
  <c r="P9" i="10"/>
  <c r="Q9" i="10"/>
  <c r="O10" i="10"/>
  <c r="P10" i="10"/>
  <c r="Q10" i="10"/>
  <c r="S10" i="10" s="1"/>
  <c r="O11" i="10"/>
  <c r="P11" i="10"/>
  <c r="Q11" i="10"/>
  <c r="O12" i="10"/>
  <c r="P12" i="10"/>
  <c r="Q12" i="10"/>
  <c r="O13" i="10"/>
  <c r="P13" i="10"/>
  <c r="Q13" i="10"/>
  <c r="O14" i="10"/>
  <c r="P14" i="10"/>
  <c r="Q14" i="10"/>
  <c r="O15" i="10"/>
  <c r="P15" i="10"/>
  <c r="Q15" i="10"/>
  <c r="S15" i="10" s="1"/>
  <c r="O16" i="10"/>
  <c r="P16" i="10"/>
  <c r="Q16" i="10"/>
  <c r="R16" i="10" s="1"/>
  <c r="O17" i="10"/>
  <c r="P17" i="10"/>
  <c r="Q17" i="10"/>
  <c r="O18" i="10"/>
  <c r="P18" i="10"/>
  <c r="Q18" i="10"/>
  <c r="S18" i="10" s="1"/>
  <c r="Q5" i="10"/>
  <c r="P5" i="10"/>
  <c r="O5" i="10"/>
  <c r="M20" i="10"/>
  <c r="L20" i="10"/>
  <c r="M18" i="10"/>
  <c r="L18" i="10"/>
  <c r="M16" i="10"/>
  <c r="L16" i="10"/>
  <c r="M15" i="10"/>
  <c r="L15" i="10"/>
  <c r="M14" i="10"/>
  <c r="L14" i="10"/>
  <c r="M13" i="10"/>
  <c r="L13" i="10"/>
  <c r="M12" i="10"/>
  <c r="L12" i="10"/>
  <c r="M11" i="10"/>
  <c r="L11" i="10"/>
  <c r="M10" i="10"/>
  <c r="L10" i="10"/>
  <c r="M9" i="10"/>
  <c r="L9" i="10"/>
  <c r="M8" i="10"/>
  <c r="L8" i="10"/>
  <c r="M7" i="10"/>
  <c r="L7" i="10"/>
  <c r="M6" i="10"/>
  <c r="L6" i="10"/>
  <c r="M5" i="10"/>
  <c r="L5" i="10"/>
  <c r="F6" i="10"/>
  <c r="G6" i="10"/>
  <c r="F7" i="10"/>
  <c r="G7" i="10"/>
  <c r="F8" i="10"/>
  <c r="G8" i="10"/>
  <c r="F9" i="10"/>
  <c r="G9" i="10"/>
  <c r="F10" i="10"/>
  <c r="G10" i="10"/>
  <c r="F11" i="10"/>
  <c r="G11" i="10"/>
  <c r="F12" i="10"/>
  <c r="G12" i="10"/>
  <c r="F13" i="10"/>
  <c r="G13" i="10"/>
  <c r="F14" i="10"/>
  <c r="G14" i="10"/>
  <c r="F15" i="10"/>
  <c r="G15" i="10"/>
  <c r="F16" i="10"/>
  <c r="G16" i="10"/>
  <c r="F18" i="10"/>
  <c r="G18" i="10"/>
  <c r="F20" i="10"/>
  <c r="G20" i="10"/>
  <c r="G5" i="10"/>
  <c r="F5" i="10"/>
  <c r="O6" i="9"/>
  <c r="P6" i="9"/>
  <c r="Q6" i="9"/>
  <c r="R6" i="9" s="1"/>
  <c r="O7" i="9"/>
  <c r="P7" i="9"/>
  <c r="Q7" i="9"/>
  <c r="O8" i="9"/>
  <c r="P8" i="9"/>
  <c r="Q8" i="9"/>
  <c r="O9" i="9"/>
  <c r="P9" i="9"/>
  <c r="Q9" i="9"/>
  <c r="O10" i="9"/>
  <c r="P10" i="9"/>
  <c r="Q10" i="9"/>
  <c r="O11" i="9"/>
  <c r="P11" i="9"/>
  <c r="Q11" i="9"/>
  <c r="O12" i="9"/>
  <c r="P12" i="9"/>
  <c r="Q12" i="9"/>
  <c r="O13" i="9"/>
  <c r="P13" i="9"/>
  <c r="Q13" i="9"/>
  <c r="O14" i="9"/>
  <c r="P14" i="9"/>
  <c r="Q14" i="9"/>
  <c r="O15" i="9"/>
  <c r="P15" i="9"/>
  <c r="Q15" i="9"/>
  <c r="O16" i="9"/>
  <c r="P16" i="9"/>
  <c r="Q16" i="9"/>
  <c r="O17" i="9"/>
  <c r="P17" i="9"/>
  <c r="Q17" i="9"/>
  <c r="O18" i="9"/>
  <c r="P18" i="9"/>
  <c r="Q18" i="9"/>
  <c r="Q5" i="9"/>
  <c r="P5" i="9"/>
  <c r="O5" i="9"/>
  <c r="L6" i="9"/>
  <c r="M6" i="9"/>
  <c r="L7" i="9"/>
  <c r="M7" i="9"/>
  <c r="L10" i="9"/>
  <c r="M10" i="9"/>
  <c r="L11" i="9"/>
  <c r="M11" i="9"/>
  <c r="L12" i="9"/>
  <c r="M12" i="9"/>
  <c r="L16" i="9"/>
  <c r="M16" i="9"/>
  <c r="L18" i="9"/>
  <c r="M18" i="9"/>
  <c r="L20" i="9"/>
  <c r="M20" i="9"/>
  <c r="M5" i="9"/>
  <c r="L5" i="9"/>
  <c r="F6" i="9"/>
  <c r="G6" i="9"/>
  <c r="F7" i="9"/>
  <c r="G7" i="9"/>
  <c r="F10" i="9"/>
  <c r="G10" i="9"/>
  <c r="F11" i="9"/>
  <c r="G11" i="9"/>
  <c r="F12" i="9"/>
  <c r="G12" i="9"/>
  <c r="F16" i="9"/>
  <c r="G16" i="9"/>
  <c r="F18" i="9"/>
  <c r="G18" i="9"/>
  <c r="F20" i="9"/>
  <c r="G20" i="9"/>
  <c r="G5" i="9"/>
  <c r="F5" i="9"/>
  <c r="M20" i="7"/>
  <c r="L20" i="7"/>
  <c r="O6" i="7"/>
  <c r="P6" i="7"/>
  <c r="Q6" i="7"/>
  <c r="O7" i="7"/>
  <c r="P7" i="7"/>
  <c r="Q7" i="7"/>
  <c r="O8" i="7"/>
  <c r="P8" i="7"/>
  <c r="Q8" i="7"/>
  <c r="O9" i="7"/>
  <c r="P9" i="7"/>
  <c r="Q9" i="7"/>
  <c r="O10" i="7"/>
  <c r="P10" i="7"/>
  <c r="Q10" i="7"/>
  <c r="O11" i="7"/>
  <c r="P11" i="7"/>
  <c r="Q11" i="7"/>
  <c r="O12" i="7"/>
  <c r="P12" i="7"/>
  <c r="Q12" i="7"/>
  <c r="O13" i="7"/>
  <c r="P13" i="7"/>
  <c r="Q13" i="7"/>
  <c r="O14" i="7"/>
  <c r="P14" i="7"/>
  <c r="Q14" i="7"/>
  <c r="O15" i="7"/>
  <c r="P15" i="7"/>
  <c r="Q15" i="7"/>
  <c r="O16" i="7"/>
  <c r="P16" i="7"/>
  <c r="Q16" i="7"/>
  <c r="O17" i="7"/>
  <c r="P17" i="7"/>
  <c r="Q17" i="7"/>
  <c r="R17" i="7" s="1"/>
  <c r="O18" i="7"/>
  <c r="P18" i="7"/>
  <c r="Q18" i="7"/>
  <c r="Q5" i="7"/>
  <c r="P5" i="7"/>
  <c r="O5" i="7"/>
  <c r="M11" i="7"/>
  <c r="L12" i="7"/>
  <c r="M12" i="7"/>
  <c r="L13" i="7"/>
  <c r="M13" i="7"/>
  <c r="L14" i="7"/>
  <c r="M14" i="7"/>
  <c r="L15" i="7"/>
  <c r="M15" i="7"/>
  <c r="L16" i="7"/>
  <c r="M16" i="7"/>
  <c r="L7" i="7"/>
  <c r="M7" i="7"/>
  <c r="L8" i="7"/>
  <c r="M8" i="7"/>
  <c r="L9" i="7"/>
  <c r="M9" i="7"/>
  <c r="M6" i="7"/>
  <c r="L6" i="7"/>
  <c r="F7" i="7"/>
  <c r="G7" i="7"/>
  <c r="F8" i="7"/>
  <c r="G8" i="7"/>
  <c r="F9" i="7"/>
  <c r="G9" i="7"/>
  <c r="F11" i="7"/>
  <c r="G11" i="7"/>
  <c r="G12" i="7"/>
  <c r="F13" i="7"/>
  <c r="G13" i="7"/>
  <c r="F14" i="7"/>
  <c r="G14" i="7"/>
  <c r="F15" i="7"/>
  <c r="G15" i="7"/>
  <c r="F16" i="7"/>
  <c r="G16" i="7"/>
  <c r="F17" i="7"/>
  <c r="G17" i="7"/>
  <c r="F20" i="7"/>
  <c r="G20" i="7"/>
  <c r="G6" i="7"/>
  <c r="F6" i="7"/>
  <c r="O6" i="6"/>
  <c r="P6" i="6"/>
  <c r="Q6" i="6"/>
  <c r="R6" i="6" s="1"/>
  <c r="O7" i="6"/>
  <c r="P7" i="6"/>
  <c r="Q7" i="6"/>
  <c r="O8" i="6"/>
  <c r="P8" i="6"/>
  <c r="Q8" i="6"/>
  <c r="O9" i="6"/>
  <c r="P9" i="6"/>
  <c r="Q9" i="6"/>
  <c r="O10" i="6"/>
  <c r="P10" i="6"/>
  <c r="Q10" i="6"/>
  <c r="O11" i="6"/>
  <c r="P11" i="6"/>
  <c r="Q11" i="6"/>
  <c r="O12" i="6"/>
  <c r="P12" i="6"/>
  <c r="Q12" i="6"/>
  <c r="O13" i="6"/>
  <c r="P13" i="6"/>
  <c r="Q13" i="6"/>
  <c r="O14" i="6"/>
  <c r="P14" i="6"/>
  <c r="Q14" i="6"/>
  <c r="R14" i="6" s="1"/>
  <c r="O15" i="6"/>
  <c r="P15" i="6"/>
  <c r="Q15" i="6"/>
  <c r="O16" i="6"/>
  <c r="P16" i="6"/>
  <c r="Q16" i="6"/>
  <c r="O17" i="6"/>
  <c r="P17" i="6"/>
  <c r="Q17" i="6"/>
  <c r="O18" i="6"/>
  <c r="P18" i="6"/>
  <c r="Q18" i="6"/>
  <c r="L6" i="6"/>
  <c r="M6" i="6"/>
  <c r="L7" i="6"/>
  <c r="M7" i="6"/>
  <c r="L8" i="6"/>
  <c r="M8" i="6"/>
  <c r="L9" i="6"/>
  <c r="M9" i="6"/>
  <c r="L10" i="6"/>
  <c r="M10" i="6"/>
  <c r="L11" i="6"/>
  <c r="M11" i="6"/>
  <c r="L12" i="6"/>
  <c r="M12" i="6"/>
  <c r="L13" i="6"/>
  <c r="M13" i="6"/>
  <c r="L14" i="6"/>
  <c r="M14" i="6"/>
  <c r="L15" i="6"/>
  <c r="M15" i="6"/>
  <c r="L16" i="6"/>
  <c r="M16" i="6"/>
  <c r="L17" i="6"/>
  <c r="M17" i="6"/>
  <c r="L18" i="6"/>
  <c r="M18" i="6"/>
  <c r="L20" i="6"/>
  <c r="M20" i="6"/>
  <c r="F6" i="6"/>
  <c r="G6" i="6"/>
  <c r="F7" i="6"/>
  <c r="G7" i="6"/>
  <c r="F8" i="6"/>
  <c r="G8" i="6"/>
  <c r="F9" i="6"/>
  <c r="G9" i="6"/>
  <c r="F10" i="6"/>
  <c r="G10" i="6"/>
  <c r="F11" i="6"/>
  <c r="G11" i="6"/>
  <c r="F12" i="6"/>
  <c r="G12" i="6"/>
  <c r="F13" i="6"/>
  <c r="G13" i="6"/>
  <c r="F14" i="6"/>
  <c r="G14" i="6"/>
  <c r="F15" i="6"/>
  <c r="G15" i="6"/>
  <c r="F16" i="6"/>
  <c r="G16" i="6"/>
  <c r="F17" i="6"/>
  <c r="G17" i="6"/>
  <c r="F18" i="6"/>
  <c r="G18" i="6"/>
  <c r="F20" i="6"/>
  <c r="G20" i="6"/>
  <c r="G5" i="6"/>
  <c r="F5" i="6"/>
  <c r="M5" i="6"/>
  <c r="Q5" i="6"/>
  <c r="Q20" i="6" s="1"/>
  <c r="P5" i="6"/>
  <c r="O5" i="6"/>
  <c r="O20" i="6" s="1"/>
  <c r="L20" i="5"/>
  <c r="M20" i="5"/>
  <c r="O6" i="5"/>
  <c r="P6" i="5"/>
  <c r="Q6" i="5"/>
  <c r="O7" i="5"/>
  <c r="P7" i="5"/>
  <c r="Q7" i="5"/>
  <c r="R7" i="5" s="1"/>
  <c r="O8" i="5"/>
  <c r="P8" i="5"/>
  <c r="Q8" i="5"/>
  <c r="O9" i="5"/>
  <c r="P9" i="5"/>
  <c r="Q9" i="5"/>
  <c r="O10" i="5"/>
  <c r="P10" i="5"/>
  <c r="Q10" i="5"/>
  <c r="S10" i="5" s="1"/>
  <c r="O11" i="5"/>
  <c r="P11" i="5"/>
  <c r="Q11" i="5"/>
  <c r="O12" i="5"/>
  <c r="P12" i="5"/>
  <c r="Q12" i="5"/>
  <c r="O13" i="5"/>
  <c r="P13" i="5"/>
  <c r="Q13" i="5"/>
  <c r="O14" i="5"/>
  <c r="P14" i="5"/>
  <c r="Q14" i="5"/>
  <c r="O15" i="5"/>
  <c r="P15" i="5"/>
  <c r="Q15" i="5"/>
  <c r="O16" i="5"/>
  <c r="P16" i="5"/>
  <c r="Q16" i="5"/>
  <c r="O17" i="5"/>
  <c r="P17" i="5"/>
  <c r="Q17" i="5"/>
  <c r="O18" i="5"/>
  <c r="P18" i="5"/>
  <c r="Q18" i="5"/>
  <c r="Q5" i="5"/>
  <c r="P5" i="5"/>
  <c r="O5" i="5"/>
  <c r="M18" i="5"/>
  <c r="L6" i="5"/>
  <c r="M6" i="5"/>
  <c r="L7" i="5"/>
  <c r="M7" i="5"/>
  <c r="L8" i="5"/>
  <c r="M8" i="5"/>
  <c r="L9" i="5"/>
  <c r="M9" i="5"/>
  <c r="L10" i="5"/>
  <c r="M10" i="5"/>
  <c r="L11" i="5"/>
  <c r="M11" i="5"/>
  <c r="L12" i="5"/>
  <c r="M12" i="5"/>
  <c r="L13" i="5"/>
  <c r="M13" i="5"/>
  <c r="L14" i="5"/>
  <c r="M14" i="5"/>
  <c r="L15" i="5"/>
  <c r="M15" i="5"/>
  <c r="L16" i="5"/>
  <c r="M16" i="5"/>
  <c r="F6" i="5"/>
  <c r="G6" i="5"/>
  <c r="F7" i="5"/>
  <c r="G7" i="5"/>
  <c r="F8" i="5"/>
  <c r="G8" i="5"/>
  <c r="F9" i="5"/>
  <c r="G9" i="5"/>
  <c r="F10" i="5"/>
  <c r="G10" i="5"/>
  <c r="F11" i="5"/>
  <c r="G11" i="5"/>
  <c r="F12" i="5"/>
  <c r="G12" i="5"/>
  <c r="F13" i="5"/>
  <c r="G13" i="5"/>
  <c r="F14" i="5"/>
  <c r="G14" i="5"/>
  <c r="F15" i="5"/>
  <c r="G15" i="5"/>
  <c r="F16" i="5"/>
  <c r="G16" i="5"/>
  <c r="F17" i="5"/>
  <c r="G17" i="5"/>
  <c r="F18" i="5"/>
  <c r="G18" i="5"/>
  <c r="F20" i="5"/>
  <c r="G20" i="5"/>
  <c r="G5" i="5"/>
  <c r="F5" i="5"/>
  <c r="M20" i="4"/>
  <c r="L20" i="4"/>
  <c r="O6" i="4"/>
  <c r="P6" i="4"/>
  <c r="Q6" i="4"/>
  <c r="O7" i="4"/>
  <c r="P7" i="4"/>
  <c r="Q7" i="4"/>
  <c r="O8" i="4"/>
  <c r="P8" i="4"/>
  <c r="Q8" i="4"/>
  <c r="O9" i="4"/>
  <c r="P9" i="4"/>
  <c r="Q9" i="4"/>
  <c r="O10" i="4"/>
  <c r="P10" i="4"/>
  <c r="Q10" i="4"/>
  <c r="O11" i="4"/>
  <c r="P11" i="4"/>
  <c r="Q11" i="4"/>
  <c r="O12" i="4"/>
  <c r="P12" i="4"/>
  <c r="Q12" i="4"/>
  <c r="O13" i="4"/>
  <c r="P13" i="4"/>
  <c r="Q13" i="4"/>
  <c r="O14" i="4"/>
  <c r="P14" i="4"/>
  <c r="Q14" i="4"/>
  <c r="O15" i="4"/>
  <c r="P15" i="4"/>
  <c r="Q15" i="4"/>
  <c r="R15" i="4" s="1"/>
  <c r="O16" i="4"/>
  <c r="P16" i="4"/>
  <c r="Q16" i="4"/>
  <c r="O17" i="4"/>
  <c r="P17" i="4"/>
  <c r="Q17" i="4"/>
  <c r="O18" i="4"/>
  <c r="P18" i="4"/>
  <c r="Q18" i="4"/>
  <c r="R18" i="4" s="1"/>
  <c r="L6" i="4"/>
  <c r="M6" i="4"/>
  <c r="L7" i="4"/>
  <c r="M7" i="4"/>
  <c r="L8" i="4"/>
  <c r="M8" i="4"/>
  <c r="L9" i="4"/>
  <c r="M9" i="4"/>
  <c r="L10" i="4"/>
  <c r="M10" i="4"/>
  <c r="L11" i="4"/>
  <c r="M11" i="4"/>
  <c r="L12" i="4"/>
  <c r="M12" i="4"/>
  <c r="L13" i="4"/>
  <c r="M13" i="4"/>
  <c r="L14" i="4"/>
  <c r="M14" i="4"/>
  <c r="L15" i="4"/>
  <c r="M15" i="4"/>
  <c r="M16" i="4"/>
  <c r="L17" i="4"/>
  <c r="M17" i="4"/>
  <c r="L18" i="4"/>
  <c r="M18" i="4"/>
  <c r="G20" i="4"/>
  <c r="F20" i="4"/>
  <c r="F6" i="4"/>
  <c r="G6" i="4"/>
  <c r="F7" i="4"/>
  <c r="G7" i="4"/>
  <c r="F8" i="4"/>
  <c r="G8" i="4"/>
  <c r="F9" i="4"/>
  <c r="G9" i="4"/>
  <c r="F10" i="4"/>
  <c r="G10" i="4"/>
  <c r="F11" i="4"/>
  <c r="G11" i="4"/>
  <c r="F12" i="4"/>
  <c r="G12" i="4"/>
  <c r="F13" i="4"/>
  <c r="G13" i="4"/>
  <c r="F14" i="4"/>
  <c r="G14" i="4"/>
  <c r="F15" i="4"/>
  <c r="G15" i="4"/>
  <c r="F16" i="4"/>
  <c r="G16" i="4"/>
  <c r="F17" i="4"/>
  <c r="G17" i="4"/>
  <c r="F18" i="4"/>
  <c r="G18" i="4"/>
  <c r="Q5" i="4"/>
  <c r="P5" i="4"/>
  <c r="O5" i="4"/>
  <c r="M5" i="4"/>
  <c r="L5" i="4"/>
  <c r="G5" i="4"/>
  <c r="F5" i="4"/>
  <c r="Q5" i="3"/>
  <c r="P5" i="3"/>
  <c r="O5" i="3"/>
  <c r="M20" i="3"/>
  <c r="L20" i="3"/>
  <c r="L6" i="3"/>
  <c r="M6" i="3"/>
  <c r="L7" i="3"/>
  <c r="M7" i="3"/>
  <c r="L8" i="3"/>
  <c r="M8" i="3"/>
  <c r="L9" i="3"/>
  <c r="M9" i="3"/>
  <c r="L10" i="3"/>
  <c r="M10" i="3"/>
  <c r="L11" i="3"/>
  <c r="M11" i="3"/>
  <c r="L12" i="3"/>
  <c r="M12" i="3"/>
  <c r="L13" i="3"/>
  <c r="M13" i="3"/>
  <c r="L14" i="3"/>
  <c r="M14" i="3"/>
  <c r="L15" i="3"/>
  <c r="M15" i="3"/>
  <c r="L16" i="3"/>
  <c r="M16" i="3"/>
  <c r="L17" i="3"/>
  <c r="M17" i="3"/>
  <c r="L18" i="3"/>
  <c r="M18" i="3"/>
  <c r="M5" i="3"/>
  <c r="L5" i="3"/>
  <c r="G20" i="3"/>
  <c r="F20" i="3"/>
  <c r="F6" i="3"/>
  <c r="G6" i="3"/>
  <c r="F7" i="3"/>
  <c r="G7" i="3"/>
  <c r="F8" i="3"/>
  <c r="G8" i="3"/>
  <c r="F9" i="3"/>
  <c r="G9" i="3"/>
  <c r="F10" i="3"/>
  <c r="G10" i="3"/>
  <c r="F11" i="3"/>
  <c r="G11" i="3"/>
  <c r="F12" i="3"/>
  <c r="G12" i="3"/>
  <c r="F13" i="3"/>
  <c r="G13" i="3"/>
  <c r="F14" i="3"/>
  <c r="G14" i="3"/>
  <c r="F15" i="3"/>
  <c r="G15" i="3"/>
  <c r="F16" i="3"/>
  <c r="G16" i="3"/>
  <c r="F17" i="3"/>
  <c r="G17" i="3"/>
  <c r="F18" i="3"/>
  <c r="G18" i="3"/>
  <c r="G5" i="3"/>
  <c r="F5" i="3"/>
  <c r="O6" i="2"/>
  <c r="P6" i="2"/>
  <c r="Q6" i="2"/>
  <c r="O7" i="2"/>
  <c r="P7" i="2"/>
  <c r="Q7" i="2"/>
  <c r="O8" i="2"/>
  <c r="S8" i="2" s="1"/>
  <c r="P8" i="2"/>
  <c r="Q8" i="2"/>
  <c r="R8" i="2" s="1"/>
  <c r="O9" i="2"/>
  <c r="P9" i="2"/>
  <c r="Q9" i="2"/>
  <c r="O10" i="2"/>
  <c r="P10" i="2"/>
  <c r="R10" i="2" s="1"/>
  <c r="Q10" i="2"/>
  <c r="O11" i="2"/>
  <c r="P11" i="2"/>
  <c r="Q11" i="2"/>
  <c r="O12" i="2"/>
  <c r="P12" i="2"/>
  <c r="Q12" i="2"/>
  <c r="O13" i="2"/>
  <c r="P13" i="2"/>
  <c r="Q13" i="2"/>
  <c r="S13" i="2" s="1"/>
  <c r="O14" i="2"/>
  <c r="P14" i="2"/>
  <c r="Q14" i="2"/>
  <c r="R14" i="2" s="1"/>
  <c r="O15" i="2"/>
  <c r="P15" i="2"/>
  <c r="Q15" i="2"/>
  <c r="O16" i="2"/>
  <c r="P16" i="2"/>
  <c r="Q16" i="2"/>
  <c r="O17" i="2"/>
  <c r="P17" i="2"/>
  <c r="Q17" i="2"/>
  <c r="Q5" i="2"/>
  <c r="P5" i="2"/>
  <c r="O5" i="2"/>
  <c r="L6" i="2"/>
  <c r="M6" i="2"/>
  <c r="L7" i="2"/>
  <c r="M7" i="2"/>
  <c r="L8" i="2"/>
  <c r="M8" i="2"/>
  <c r="L9" i="2"/>
  <c r="M9" i="2"/>
  <c r="L10" i="2"/>
  <c r="M10" i="2"/>
  <c r="L11" i="2"/>
  <c r="M11" i="2"/>
  <c r="L12" i="2"/>
  <c r="M12" i="2"/>
  <c r="L13" i="2"/>
  <c r="M13" i="2"/>
  <c r="L14" i="2"/>
  <c r="M14" i="2"/>
  <c r="L15" i="2"/>
  <c r="M15" i="2"/>
  <c r="L16" i="2"/>
  <c r="M16" i="2"/>
  <c r="M20" i="2"/>
  <c r="L20" i="2"/>
  <c r="G20" i="2"/>
  <c r="F20" i="2"/>
  <c r="F6" i="2"/>
  <c r="G6" i="2"/>
  <c r="F7" i="2"/>
  <c r="G7" i="2"/>
  <c r="F8" i="2"/>
  <c r="G8" i="2"/>
  <c r="F9" i="2"/>
  <c r="G9" i="2"/>
  <c r="F10" i="2"/>
  <c r="G10" i="2"/>
  <c r="F11" i="2"/>
  <c r="G11" i="2"/>
  <c r="F12" i="2"/>
  <c r="G12" i="2"/>
  <c r="F13" i="2"/>
  <c r="G13" i="2"/>
  <c r="F14" i="2"/>
  <c r="G14" i="2"/>
  <c r="F15" i="2"/>
  <c r="G15" i="2"/>
  <c r="F16" i="2"/>
  <c r="G16" i="2"/>
  <c r="F17" i="2"/>
  <c r="G17" i="2"/>
  <c r="G5" i="2"/>
  <c r="F5" i="2"/>
  <c r="P5" i="1"/>
  <c r="O5" i="1"/>
  <c r="N5" i="1"/>
  <c r="L20" i="1"/>
  <c r="K20" i="1"/>
  <c r="K6" i="1"/>
  <c r="L6" i="1"/>
  <c r="K7" i="1"/>
  <c r="L7" i="1"/>
  <c r="K8" i="1"/>
  <c r="L8" i="1"/>
  <c r="K9" i="1"/>
  <c r="L9" i="1"/>
  <c r="K10" i="1"/>
  <c r="L10" i="1"/>
  <c r="K11" i="1"/>
  <c r="L11" i="1"/>
  <c r="K12" i="1"/>
  <c r="L12" i="1"/>
  <c r="K13" i="1"/>
  <c r="L13" i="1"/>
  <c r="K14" i="1"/>
  <c r="L14" i="1"/>
  <c r="K15" i="1"/>
  <c r="L15" i="1"/>
  <c r="K16" i="1"/>
  <c r="L16" i="1"/>
  <c r="K17" i="1"/>
  <c r="L17" i="1"/>
  <c r="K18" i="1"/>
  <c r="L18" i="1"/>
  <c r="L5" i="1"/>
  <c r="K5" i="1"/>
  <c r="F20" i="1"/>
  <c r="E20" i="1"/>
  <c r="F6" i="1"/>
  <c r="F7" i="1"/>
  <c r="F8" i="1"/>
  <c r="F9" i="1"/>
  <c r="F10" i="1"/>
  <c r="F11" i="1"/>
  <c r="F12" i="1"/>
  <c r="F13" i="1"/>
  <c r="F14" i="1"/>
  <c r="F15" i="1"/>
  <c r="F16" i="1"/>
  <c r="F17" i="1"/>
  <c r="F18" i="1"/>
  <c r="F5" i="1"/>
  <c r="E6" i="1"/>
  <c r="E7" i="1"/>
  <c r="E8" i="1"/>
  <c r="E9" i="1"/>
  <c r="E10" i="1"/>
  <c r="E11" i="1"/>
  <c r="E12" i="1"/>
  <c r="E13" i="1"/>
  <c r="E14" i="1"/>
  <c r="E15" i="1"/>
  <c r="E16" i="1"/>
  <c r="E17" i="1"/>
  <c r="E18" i="1"/>
  <c r="E5" i="1"/>
  <c r="K20" i="21" l="1"/>
  <c r="K20" i="18"/>
  <c r="P20" i="6"/>
  <c r="S11" i="6"/>
  <c r="P20" i="7"/>
  <c r="R20" i="7" s="1"/>
  <c r="Q20" i="7"/>
  <c r="S8" i="7"/>
  <c r="R15" i="7"/>
  <c r="R7" i="7"/>
  <c r="O20" i="7"/>
  <c r="O20" i="9"/>
  <c r="S20" i="9" s="1"/>
  <c r="P20" i="9"/>
  <c r="S16" i="9"/>
  <c r="Q20" i="9"/>
  <c r="R18" i="9"/>
  <c r="S5" i="5"/>
  <c r="Q20" i="5"/>
  <c r="R18" i="5"/>
  <c r="O20" i="5"/>
  <c r="P20" i="5"/>
  <c r="S8" i="5"/>
  <c r="P20" i="13"/>
  <c r="Q20" i="13"/>
  <c r="S20" i="13" s="1"/>
  <c r="O20" i="13"/>
  <c r="S17" i="2"/>
  <c r="R16" i="2"/>
  <c r="R7" i="2"/>
  <c r="R13" i="2"/>
  <c r="O20" i="2"/>
  <c r="P23" i="2" s="1"/>
  <c r="S11" i="2"/>
  <c r="R6" i="2"/>
  <c r="P20" i="2"/>
  <c r="R15" i="2"/>
  <c r="S5" i="2"/>
  <c r="Q20" i="2"/>
  <c r="S10" i="2"/>
  <c r="R12" i="2"/>
  <c r="L20" i="21"/>
  <c r="L20" i="22"/>
  <c r="K20" i="22"/>
  <c r="M20" i="11"/>
  <c r="O20" i="11" s="1"/>
  <c r="K20" i="11"/>
  <c r="M18" i="21"/>
  <c r="M10" i="21"/>
  <c r="M6" i="21"/>
  <c r="R14" i="5"/>
  <c r="Q12" i="1"/>
  <c r="Q10" i="1"/>
  <c r="Q7" i="1"/>
  <c r="M15" i="21"/>
  <c r="M7" i="21"/>
  <c r="M16" i="21"/>
  <c r="M8" i="21"/>
  <c r="M13" i="21"/>
  <c r="M9" i="21"/>
  <c r="M18" i="18"/>
  <c r="M10" i="18"/>
  <c r="S16" i="13"/>
  <c r="S11" i="13"/>
  <c r="R18" i="13"/>
  <c r="R12" i="13"/>
  <c r="S17" i="4"/>
  <c r="S9" i="4"/>
  <c r="R7" i="4"/>
  <c r="R10" i="4"/>
  <c r="R13" i="4"/>
  <c r="Q16" i="1"/>
  <c r="M11" i="22"/>
  <c r="M7" i="22"/>
  <c r="M20" i="20"/>
  <c r="M16" i="20"/>
  <c r="M12" i="20"/>
  <c r="M7" i="20"/>
  <c r="M15" i="19"/>
  <c r="M11" i="19"/>
  <c r="M13" i="19"/>
  <c r="M9" i="19"/>
  <c r="M16" i="19"/>
  <c r="M12" i="19"/>
  <c r="M8" i="19"/>
  <c r="M18" i="19"/>
  <c r="M10" i="19"/>
  <c r="M5" i="18"/>
  <c r="M9" i="18"/>
  <c r="M16" i="18"/>
  <c r="M8" i="18"/>
  <c r="M6" i="18"/>
  <c r="M12" i="18"/>
  <c r="M8" i="22"/>
  <c r="M15" i="18"/>
  <c r="M7" i="18"/>
  <c r="M20" i="18"/>
  <c r="S13" i="13"/>
  <c r="O12" i="11"/>
  <c r="O18" i="11"/>
  <c r="S13" i="10"/>
  <c r="R11" i="9"/>
  <c r="R16" i="9"/>
  <c r="S5" i="9"/>
  <c r="S20" i="7"/>
  <c r="R6" i="7"/>
  <c r="R7" i="6"/>
  <c r="R13" i="5"/>
  <c r="R8" i="4"/>
  <c r="S7" i="4"/>
  <c r="R5" i="3"/>
  <c r="R20" i="3"/>
  <c r="R17" i="2"/>
  <c r="S16" i="2"/>
  <c r="S9" i="2"/>
  <c r="R11" i="2"/>
  <c r="R9" i="2"/>
  <c r="Q13" i="1"/>
  <c r="Q8" i="1"/>
  <c r="Q14" i="1"/>
  <c r="Q11" i="1"/>
  <c r="Q17" i="1"/>
  <c r="N20" i="1"/>
  <c r="R8" i="1"/>
  <c r="O20" i="1"/>
  <c r="P20" i="1"/>
  <c r="R13" i="1"/>
  <c r="R11" i="1"/>
  <c r="R18" i="1"/>
  <c r="Q9" i="1"/>
  <c r="Q15" i="1"/>
  <c r="Q6" i="1"/>
  <c r="Q5" i="1"/>
  <c r="R17" i="1"/>
  <c r="R5" i="1"/>
  <c r="R16" i="1"/>
  <c r="R14" i="1"/>
  <c r="R9" i="1"/>
  <c r="Q18" i="1"/>
  <c r="R10" i="1"/>
  <c r="M10" i="22"/>
  <c r="M6" i="22"/>
  <c r="M13" i="22"/>
  <c r="M9" i="22"/>
  <c r="M18" i="22"/>
  <c r="M5" i="22"/>
  <c r="M15" i="22"/>
  <c r="M12" i="22"/>
  <c r="M11" i="21"/>
  <c r="M12" i="21"/>
  <c r="M5" i="20"/>
  <c r="M15" i="20"/>
  <c r="M7" i="19"/>
  <c r="M20" i="19"/>
  <c r="M5" i="19"/>
  <c r="M14" i="19"/>
  <c r="M6" i="19"/>
  <c r="M11" i="18"/>
  <c r="M14" i="18"/>
  <c r="M17" i="18"/>
  <c r="M13" i="18"/>
  <c r="R9" i="13"/>
  <c r="R6" i="13"/>
  <c r="R16" i="13"/>
  <c r="R13" i="13"/>
  <c r="S8" i="13"/>
  <c r="S10" i="13"/>
  <c r="R14" i="13"/>
  <c r="S12" i="13"/>
  <c r="S18" i="13"/>
  <c r="R11" i="13"/>
  <c r="S5" i="13"/>
  <c r="R17" i="13"/>
  <c r="R10" i="13"/>
  <c r="R8" i="13"/>
  <c r="S14" i="13"/>
  <c r="S6" i="13"/>
  <c r="S17" i="13"/>
  <c r="S9" i="13"/>
  <c r="S15" i="13"/>
  <c r="S7" i="13"/>
  <c r="R5" i="13"/>
  <c r="O17" i="11"/>
  <c r="O16" i="11"/>
  <c r="O13" i="11"/>
  <c r="O9" i="11"/>
  <c r="O8" i="11"/>
  <c r="O5" i="11"/>
  <c r="O7" i="11"/>
  <c r="O10" i="11"/>
  <c r="O15" i="11"/>
  <c r="O14" i="11"/>
  <c r="O6" i="11"/>
  <c r="O11" i="11"/>
  <c r="R20" i="10"/>
  <c r="R10" i="10"/>
  <c r="S12" i="10"/>
  <c r="R14" i="10"/>
  <c r="R9" i="10"/>
  <c r="S16" i="10"/>
  <c r="S20" i="10"/>
  <c r="R18" i="10"/>
  <c r="S11" i="10"/>
  <c r="R12" i="10"/>
  <c r="S8" i="10"/>
  <c r="R13" i="10"/>
  <c r="R11" i="10"/>
  <c r="R15" i="10"/>
  <c r="R6" i="10"/>
  <c r="S5" i="10"/>
  <c r="S14" i="10"/>
  <c r="S6" i="10"/>
  <c r="S9" i="10"/>
  <c r="S7" i="10"/>
  <c r="R5" i="10"/>
  <c r="S12" i="9"/>
  <c r="S10" i="9"/>
  <c r="R12" i="9"/>
  <c r="R10" i="9"/>
  <c r="R7" i="9"/>
  <c r="S11" i="9"/>
  <c r="S6" i="9"/>
  <c r="S18" i="9"/>
  <c r="R20" i="9"/>
  <c r="S7" i="9"/>
  <c r="R5" i="9"/>
  <c r="R12" i="7"/>
  <c r="R9" i="7"/>
  <c r="R11" i="7"/>
  <c r="R16" i="7"/>
  <c r="R8" i="7"/>
  <c r="S16" i="7"/>
  <c r="R14" i="7"/>
  <c r="S11" i="7"/>
  <c r="R13" i="7"/>
  <c r="S13" i="7"/>
  <c r="S14" i="7"/>
  <c r="S6" i="7"/>
  <c r="S17" i="7"/>
  <c r="S9" i="7"/>
  <c r="S12" i="7"/>
  <c r="S15" i="7"/>
  <c r="S7" i="7"/>
  <c r="S13" i="6"/>
  <c r="R8" i="6"/>
  <c r="S18" i="6"/>
  <c r="R10" i="6"/>
  <c r="S8" i="6"/>
  <c r="S20" i="6"/>
  <c r="R17" i="6"/>
  <c r="S16" i="6"/>
  <c r="R5" i="6"/>
  <c r="R18" i="6"/>
  <c r="R11" i="6"/>
  <c r="R13" i="6"/>
  <c r="R16" i="6"/>
  <c r="S9" i="6"/>
  <c r="R9" i="6"/>
  <c r="R15" i="6"/>
  <c r="S17" i="6"/>
  <c r="S10" i="6"/>
  <c r="R20" i="6"/>
  <c r="R12" i="6"/>
  <c r="S14" i="6"/>
  <c r="S6" i="6"/>
  <c r="S12" i="6"/>
  <c r="S15" i="6"/>
  <c r="S7" i="6"/>
  <c r="S5" i="6"/>
  <c r="S12" i="5"/>
  <c r="S16" i="5"/>
  <c r="R6" i="5"/>
  <c r="S13" i="5"/>
  <c r="R20" i="5"/>
  <c r="S14" i="5"/>
  <c r="S17" i="5"/>
  <c r="R16" i="5"/>
  <c r="R11" i="5"/>
  <c r="S9" i="5"/>
  <c r="R8" i="5"/>
  <c r="R12" i="5"/>
  <c r="S18" i="5"/>
  <c r="R9" i="5"/>
  <c r="R5" i="5"/>
  <c r="R15" i="5"/>
  <c r="S6" i="5"/>
  <c r="R17" i="5"/>
  <c r="R10" i="5"/>
  <c r="S20" i="5"/>
  <c r="S11" i="5"/>
  <c r="S15" i="5"/>
  <c r="S7" i="5"/>
  <c r="R20" i="4"/>
  <c r="S10" i="4"/>
  <c r="S8" i="4"/>
  <c r="S5" i="4"/>
  <c r="S15" i="4"/>
  <c r="S20" i="4"/>
  <c r="R12" i="4"/>
  <c r="R5" i="4"/>
  <c r="R16" i="4"/>
  <c r="R11" i="4"/>
  <c r="R17" i="4"/>
  <c r="S13" i="4"/>
  <c r="R9" i="4"/>
  <c r="S18" i="4"/>
  <c r="S11" i="4"/>
  <c r="S12" i="4"/>
  <c r="S16" i="4"/>
  <c r="R14" i="4"/>
  <c r="R6" i="4"/>
  <c r="S14" i="4"/>
  <c r="S6" i="4"/>
  <c r="S20" i="3"/>
  <c r="S5" i="3"/>
  <c r="S14" i="2"/>
  <c r="S6" i="2"/>
  <c r="S12" i="2"/>
  <c r="S15" i="2"/>
  <c r="S7" i="2"/>
  <c r="R5" i="2"/>
  <c r="R6" i="1"/>
  <c r="R12" i="1"/>
  <c r="R15" i="1"/>
  <c r="R7" i="1"/>
  <c r="M20" i="21" l="1"/>
  <c r="R20" i="13"/>
  <c r="M20" i="22"/>
  <c r="R20" i="1"/>
  <c r="R20" i="2"/>
  <c r="S20" i="2"/>
  <c r="Q20" i="1"/>
</calcChain>
</file>

<file path=xl/sharedStrings.xml><?xml version="1.0" encoding="utf-8"?>
<sst xmlns="http://schemas.openxmlformats.org/spreadsheetml/2006/main" count="1855" uniqueCount="267">
  <si>
    <t>South Buganda</t>
  </si>
  <si>
    <t>North Buganda</t>
  </si>
  <si>
    <t>West Nile</t>
  </si>
  <si>
    <t>Lango</t>
  </si>
  <si>
    <t>Acholi</t>
  </si>
  <si>
    <t>Kigezi</t>
  </si>
  <si>
    <t>Bunyoro</t>
  </si>
  <si>
    <t>Tooro</t>
  </si>
  <si>
    <t>Busoga</t>
  </si>
  <si>
    <t>Teso</t>
  </si>
  <si>
    <t>Bukedi</t>
  </si>
  <si>
    <t>Elgon</t>
  </si>
  <si>
    <t>Karamoja</t>
  </si>
  <si>
    <t>Ankole</t>
  </si>
  <si>
    <t>Uganda</t>
  </si>
  <si>
    <t>South Buganda</t>
  </si>
  <si>
    <t>North Buganda</t>
  </si>
  <si>
    <t>West Nile</t>
  </si>
  <si>
    <t>Lango</t>
  </si>
  <si>
    <t>Acholi</t>
  </si>
  <si>
    <t>Kigezi</t>
  </si>
  <si>
    <t>Bunyoro</t>
  </si>
  <si>
    <t>Tooro</t>
  </si>
  <si>
    <t>Busoga</t>
  </si>
  <si>
    <t>Teso</t>
  </si>
  <si>
    <t>Bukedi</t>
  </si>
  <si>
    <t>Elgon</t>
  </si>
  <si>
    <t>Karamoja</t>
  </si>
  <si>
    <t>Uganda</t>
  </si>
  <si>
    <t>South Buganda</t>
  </si>
  <si>
    <t>North Buganda</t>
  </si>
  <si>
    <t>West Nile</t>
  </si>
  <si>
    <t>Lango</t>
  </si>
  <si>
    <t>Acholi</t>
  </si>
  <si>
    <t>Kigezi</t>
  </si>
  <si>
    <t>Bunyoro</t>
  </si>
  <si>
    <t>Tooro</t>
  </si>
  <si>
    <t>Busoga</t>
  </si>
  <si>
    <t>Teso</t>
  </si>
  <si>
    <t>Bukedi</t>
  </si>
  <si>
    <t>Elgon</t>
  </si>
  <si>
    <t>Karamoja</t>
  </si>
  <si>
    <t>Ankole</t>
  </si>
  <si>
    <t>Uganda</t>
  </si>
  <si>
    <t>South Buganda</t>
  </si>
  <si>
    <t>North Buganda</t>
  </si>
  <si>
    <t>West Nile</t>
  </si>
  <si>
    <t>Lango</t>
  </si>
  <si>
    <t>Acholi</t>
  </si>
  <si>
    <t>Kigezi</t>
  </si>
  <si>
    <t>Bunyoro</t>
  </si>
  <si>
    <t>Tooro</t>
  </si>
  <si>
    <t>Busoga</t>
  </si>
  <si>
    <t>Teso</t>
  </si>
  <si>
    <t>Bukedi</t>
  </si>
  <si>
    <t>Elgon</t>
  </si>
  <si>
    <t>Karamoja</t>
  </si>
  <si>
    <t>Ankole</t>
  </si>
  <si>
    <t>Uganda</t>
  </si>
  <si>
    <t>South Buganda</t>
  </si>
  <si>
    <t>North Buganda</t>
  </si>
  <si>
    <t>West Nile</t>
  </si>
  <si>
    <t>Lango</t>
  </si>
  <si>
    <t>Acholi</t>
  </si>
  <si>
    <t>Kigezi</t>
  </si>
  <si>
    <t>Bunyoro</t>
  </si>
  <si>
    <t>Tooro</t>
  </si>
  <si>
    <t>Busoga</t>
  </si>
  <si>
    <t>Teso</t>
  </si>
  <si>
    <t>Bukedi</t>
  </si>
  <si>
    <t>Elgon</t>
  </si>
  <si>
    <t>Karamoja</t>
  </si>
  <si>
    <t>Ankole</t>
  </si>
  <si>
    <t>Uganda</t>
  </si>
  <si>
    <t>South Buganda</t>
  </si>
  <si>
    <t>North Buganda</t>
  </si>
  <si>
    <t>West Nile</t>
  </si>
  <si>
    <t>Lango</t>
  </si>
  <si>
    <t>Acholi</t>
  </si>
  <si>
    <t>Kigezi</t>
  </si>
  <si>
    <t>Bunyoro</t>
  </si>
  <si>
    <t>Tooro</t>
  </si>
  <si>
    <t>Busoga</t>
  </si>
  <si>
    <t>Teso</t>
  </si>
  <si>
    <t>Bukedi</t>
  </si>
  <si>
    <t>Elgon</t>
  </si>
  <si>
    <t>Karamoja</t>
  </si>
  <si>
    <t>Ankole</t>
  </si>
  <si>
    <t>Uganda</t>
  </si>
  <si>
    <t>Uganda</t>
  </si>
  <si>
    <t>Uganda</t>
  </si>
  <si>
    <t>South Buganda</t>
  </si>
  <si>
    <t>North Buganda</t>
  </si>
  <si>
    <t>West Nile</t>
  </si>
  <si>
    <t>Lango</t>
  </si>
  <si>
    <t>Acholi</t>
  </si>
  <si>
    <t>Kigezi</t>
  </si>
  <si>
    <t>Bunyoro</t>
  </si>
  <si>
    <t>Tooro</t>
  </si>
  <si>
    <t>Busoga</t>
  </si>
  <si>
    <t>Teso</t>
  </si>
  <si>
    <t>Bukedi</t>
  </si>
  <si>
    <t>Elgon</t>
  </si>
  <si>
    <t>Karamoja</t>
  </si>
  <si>
    <t>Ankole</t>
  </si>
  <si>
    <t>Uganda</t>
  </si>
  <si>
    <t>South Buganda</t>
  </si>
  <si>
    <t>North Buganda</t>
  </si>
  <si>
    <t>West Nile</t>
  </si>
  <si>
    <t>Lango</t>
  </si>
  <si>
    <t>Acholi</t>
  </si>
  <si>
    <t>Kigezi</t>
  </si>
  <si>
    <t>Bunyoro</t>
  </si>
  <si>
    <t>Tooro</t>
  </si>
  <si>
    <t>Busoga</t>
  </si>
  <si>
    <t>Teso</t>
  </si>
  <si>
    <t>Bukedi</t>
  </si>
  <si>
    <t>Elgon</t>
  </si>
  <si>
    <t>Karamoja</t>
  </si>
  <si>
    <t>Ankole</t>
  </si>
  <si>
    <t>Uganda</t>
  </si>
  <si>
    <t>South Buganda</t>
  </si>
  <si>
    <t>North Buganda</t>
  </si>
  <si>
    <t>West Nile</t>
  </si>
  <si>
    <t>Lango</t>
  </si>
  <si>
    <t>Acholi</t>
  </si>
  <si>
    <t>Kigezi</t>
  </si>
  <si>
    <t>Bunyoro</t>
  </si>
  <si>
    <t>Tooro</t>
  </si>
  <si>
    <t>Busoga</t>
  </si>
  <si>
    <t>Teso</t>
  </si>
  <si>
    <t>Bukedi</t>
  </si>
  <si>
    <t>Elgon</t>
  </si>
  <si>
    <t>Karamoja</t>
  </si>
  <si>
    <t>Ankole</t>
  </si>
  <si>
    <t>Uganda</t>
  </si>
  <si>
    <t>South Buganda</t>
  </si>
  <si>
    <t>North Buganda</t>
  </si>
  <si>
    <t>West Nile</t>
  </si>
  <si>
    <t>Lango</t>
  </si>
  <si>
    <t>Acholi</t>
  </si>
  <si>
    <t>Kigezi</t>
  </si>
  <si>
    <t>Bunyoro</t>
  </si>
  <si>
    <t>Tooro</t>
  </si>
  <si>
    <t>Busoga</t>
  </si>
  <si>
    <t>Teso</t>
  </si>
  <si>
    <t>Bukedi</t>
  </si>
  <si>
    <t>Elgon</t>
  </si>
  <si>
    <t>Karamoja</t>
  </si>
  <si>
    <t>Ankole</t>
  </si>
  <si>
    <t>Uganda</t>
  </si>
  <si>
    <t>South Buganda</t>
  </si>
  <si>
    <t>North Buganda</t>
  </si>
  <si>
    <t>West Nile</t>
  </si>
  <si>
    <t>Lango</t>
  </si>
  <si>
    <t>Acholi</t>
  </si>
  <si>
    <t>Kigezi</t>
  </si>
  <si>
    <t>Bunyoro</t>
  </si>
  <si>
    <t>Tooro</t>
  </si>
  <si>
    <t>Busoga</t>
  </si>
  <si>
    <t>Teso</t>
  </si>
  <si>
    <t>Bukedi</t>
  </si>
  <si>
    <t>Elgon</t>
  </si>
  <si>
    <t>Karamoja</t>
  </si>
  <si>
    <t>Ankole</t>
  </si>
  <si>
    <t>Uganda</t>
  </si>
  <si>
    <t>Uganda</t>
  </si>
  <si>
    <t>Uganda</t>
  </si>
  <si>
    <t>Uganda</t>
  </si>
  <si>
    <t>Abi</t>
  </si>
  <si>
    <t>Buginyanya</t>
  </si>
  <si>
    <t>Bulindi</t>
  </si>
  <si>
    <t>Kachwekano</t>
  </si>
  <si>
    <t>Mukono</t>
  </si>
  <si>
    <t>Ngetta</t>
  </si>
  <si>
    <t>Nabuin</t>
  </si>
  <si>
    <t>Serere</t>
  </si>
  <si>
    <t>Mbarara</t>
  </si>
  <si>
    <t>Rwebitaba</t>
  </si>
  <si>
    <t>Sub-Region</t>
  </si>
  <si>
    <t>First  season 2020</t>
  </si>
  <si>
    <t>Second  season 2020</t>
  </si>
  <si>
    <t>Total  2020</t>
  </si>
  <si>
    <t>Area Planted
(Ha)</t>
  </si>
  <si>
    <t>Area Harvested *
(Ha)</t>
  </si>
  <si>
    <t>Production (MT)</t>
  </si>
  <si>
    <t>Yield**
(MT/Ha)</t>
  </si>
  <si>
    <t>Yield***
(MT/Ha)</t>
  </si>
  <si>
    <t>Table 6-1: Maize area and production, by sub-Region</t>
  </si>
  <si>
    <t>Table 6-7: Rice area and production, by sub-Region</t>
  </si>
  <si>
    <t>Table 6-3:  Millet area, production and yields, by sub-Region</t>
  </si>
  <si>
    <t>Table 6-11: Soya Beans area and production, by sub-Region</t>
  </si>
  <si>
    <t>Table 6-19: Groundnuts area and production, by sub-Region</t>
  </si>
  <si>
    <t>`</t>
  </si>
  <si>
    <t>Table 6-17: Sim sim area and production, by sub-Region</t>
  </si>
  <si>
    <t>Table 6-15: Irish potatoes area and production, by sub-Region</t>
  </si>
  <si>
    <t>Table 6-13: Sweet potatoes area and production, by sub-Region</t>
  </si>
  <si>
    <t>Table 6-27: Cassava area and production, by sub-Region</t>
  </si>
  <si>
    <t>Table 6-9: Beans area and production, by sub-Region</t>
  </si>
  <si>
    <t>Tableb 6- 23: Banana Sweet area, production and yields, by sub-Region</t>
  </si>
  <si>
    <t>Table 6- 21: Banana food area, production and yields, by sub-Region</t>
  </si>
  <si>
    <t>Table 6-31: Coffee-Arabica area and production, by sub-Region</t>
  </si>
  <si>
    <t>Annual</t>
  </si>
  <si>
    <t>Table 6-1a: Coefficient of variations for Maize area and production, by sub-Region</t>
  </si>
  <si>
    <t>Table 6-2a: Coefficient of variations for Maize area and production, by ZARDI</t>
  </si>
  <si>
    <t>Table 6-2: Maize area and production, by ZARDI</t>
  </si>
  <si>
    <t>Table 6-8: Rice area and production, by  ZARDI</t>
  </si>
  <si>
    <t>Table 6-6: Sorghum area and production, by ZARDI</t>
  </si>
  <si>
    <t>Table 6- 6a: Coefficients of variation for Sorghum area and production, by ZARDI</t>
  </si>
  <si>
    <t>Table 6- 5a: Coefficients of variation for Sorghum area and production, by ZARDI</t>
  </si>
  <si>
    <t>ZARDI</t>
  </si>
  <si>
    <t>Table 6-4:  Millet area, production and yields, by ZARDI</t>
  </si>
  <si>
    <t>Table 6 -4b: Coefficients of variation for Millet area and production, by ZARDI</t>
  </si>
  <si>
    <t>Table 6 -3a: Coefficients of variation for Millet area and production, by sub region</t>
  </si>
  <si>
    <t>Table 6-12: Soya Beans area and production, by ZARDI</t>
  </si>
  <si>
    <t>Table 6- 11a: Coefficients of variation for Soya beans area and production, by Sub-region</t>
  </si>
  <si>
    <t>Table 6- 12a: Coefficients of variation for Soya beans area and production, by Sub-region</t>
  </si>
  <si>
    <t>Table 6-20: Groundnuts area and production, by ZARDI</t>
  </si>
  <si>
    <t>Table 6-18: Sim sim area and production, by  ZARDI</t>
  </si>
  <si>
    <t>Table 6- 18a: Coefficients of variation for Simsim area and production, by ZARDI</t>
  </si>
  <si>
    <t>Table 6- 17a: Coefficients of variation for Simsim area and production, by  sub region</t>
  </si>
  <si>
    <t>Table 6-16: Irish potatoes area and production, by ZARDI</t>
  </si>
  <si>
    <t>Table 6- 15a: Coefficients of variation for Irish potatoes area, production, by sub region</t>
  </si>
  <si>
    <t>Table 6- 16a: Coefficients of variation for Irish potatoes area, production, by ZARDI</t>
  </si>
  <si>
    <t>Table 6-14: Sweet potatoes area and production, by ZARDI</t>
  </si>
  <si>
    <t>Table 6- 14a: Coefficients of variation for Sweet potatoes area and production, by ZARDI</t>
  </si>
  <si>
    <t>Table 6- 13a: Coefficients of variation for Sweet potatoes area and production, by  sub region</t>
  </si>
  <si>
    <t>Table 6- 27a: Coefficients of variation for Cassava area, production, by sub-region</t>
  </si>
  <si>
    <t>Table 6-10: Beans area and production, by  ZARDI</t>
  </si>
  <si>
    <t>Table 6- 10a: Coefficients of variation for Beans area and production, by ZARDI</t>
  </si>
  <si>
    <t>Table 6- 9a: Coefficients of variation for Beans area and production, by  sub region</t>
  </si>
  <si>
    <t>Tableb 6- 24: Banana Sweet area, production and yields, by ZARDI</t>
  </si>
  <si>
    <t>Table 6-32: Coffee-Arabica area and production, by ZARDI</t>
  </si>
  <si>
    <t>Table 6- 31a: Coefficients of Variation for Coffee Arabica area, production, by sub-region</t>
  </si>
  <si>
    <t>Table 6-30: Coffee- Robusta area and production, by ZARDI</t>
  </si>
  <si>
    <t>Notes: *The total area harvested is the total area planted calculated on those observations whose production is available (not missing) and higher than zero.  between production (MT) and area harvested (Ha). a(CV– Caution). Coefficient of variation higher than 40 percent. -No sample unit under this category.</t>
  </si>
  <si>
    <t>Notes: *The total area harvested is the total area planted calculated on those observations whose production is available (not missing) and higher than zero. Thus, the Ag HHs that had not started the harvest at the time of the interview or whose harvest was destroyed are not included in the calculation.***Ratio between production (MT) and area planted (Ha). a(CV– Caution). Coefficient of variation higher than 40 percent. -No sample unit under this category</t>
  </si>
  <si>
    <t>Table 6- 28a: Coefficients of variation for Cassava area, production, by ZARDI</t>
  </si>
  <si>
    <t>Table 6- 29:  Coefficients of variation forCoffee Robusta area, production, by sub-region</t>
  </si>
  <si>
    <t>Table 6- 30: Coefficients of variation forCoffee Robusta area, production, by ZARDI</t>
  </si>
  <si>
    <t>Table 6- 21a: Coefficients of variation for Banana food area, production, by Sub-region</t>
  </si>
  <si>
    <t>Table 6- 22: Banana food area, production and yields, by ZARDI</t>
  </si>
  <si>
    <t>Table 6-5: Sorghum area, production and yields, by sub-Region</t>
  </si>
  <si>
    <t>Table 6- 7a: Coefficients of variation for Rice: area and production, by ZARDI</t>
  </si>
  <si>
    <t>Table 6- 25: Banana-beer area, production and yields, by Sub-region</t>
  </si>
  <si>
    <t>Table 6- 26: Banana Beer area, production and yields, by ZARDI</t>
  </si>
  <si>
    <t>Table 6-28: Cassava area and production, by ZARDI</t>
  </si>
  <si>
    <t>Table 6-29: Coffee- Robusta area and production, by sub-region</t>
  </si>
  <si>
    <t>Table 6- 32a: Coefficients of Variation for Coffee Arabica area, production, by ZARDI</t>
  </si>
  <si>
    <t>Table 6- 19a: Coefficients of variation for groundnuts area, production and yields, by sub-region</t>
  </si>
  <si>
    <t>Table 6- 20a: Coefficients of variation for groundnuts area, production and yields, by  ZARDI</t>
  </si>
  <si>
    <t>Table 6- 22a: Coefficients of variation for Banana food area, production, by  ZARDI</t>
  </si>
  <si>
    <t>Table 6- 24a: Coefficients of variation of Banana Sweet area, production, by ZARDI</t>
  </si>
  <si>
    <t>Table 6- 23a: Coefficients of variation of Banana Sweet area, production, by sub-region</t>
  </si>
  <si>
    <t>Table 6- 25a: Coefficients of variation of Banana  Beer area, production, by  sub-region</t>
  </si>
  <si>
    <t>Table 6- 26a: Coefficients of variation of Banana  Beer area, production, by ZARDI</t>
  </si>
  <si>
    <t>Area Planted
(ha)</t>
  </si>
  <si>
    <t>Area Harvested *
(ha)</t>
  </si>
  <si>
    <t>Yield**
(MT/ha)</t>
  </si>
  <si>
    <t>Yield***
(MT/ha)</t>
  </si>
  <si>
    <t xml:space="preserve">Total  </t>
  </si>
  <si>
    <t xml:space="preserve">Total </t>
  </si>
  <si>
    <t xml:space="preserve">Area Planted(ha)
</t>
  </si>
  <si>
    <t xml:space="preserve">Area Harvested(ha) *
</t>
  </si>
  <si>
    <t>Area Harvested(ha) *</t>
  </si>
  <si>
    <t>Area Planted(ha)</t>
  </si>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</sst>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_-* #,##0_-;\-* #,##0_-;_-* &quot;-&quot;??_-;_-@_-"/>
    <numFmt numFmtId="165" formatCode="_(* #,##0.0_);_(* \(#,##0.0\);_(* &quot;-&quot;??_);_(@_)"/>
    <numFmt numFmtId="166" formatCode="_(* #,##0_);_(* \(#,##0\);_(* &quot;-&quot;??_);_(@_)"/>
    <numFmt numFmtId="167" formatCode="_-* #,##0.0_-;\-* #,##0.0_-;_-* &quot;-&quot;??_-;_-@_-"/>
    <numFmt numFmtId="168" formatCode="0.0"/>
    <numFmt numFmtId="169" formatCode="_-* #,##0.00_-;\-* #,##0.00_-;_-* &quot;-&quot;??_-;_-@_-"/>
  </numFmts>
  <fonts count="12" x14ac:knownFonts="1">
    <font>
      <sz val="11"/>
      <name val="Calibri"/>
    </font>
    <font>
      <sz val="11"/>
      <name val="Calibri"/>
      <family val="2"/>
    </font>
    <font>
      <b/>
      <sz val="9"/>
      <name val="Calibri"/>
      <family val="2"/>
      <scheme val="minor"/>
    </font>
    <font>
      <i/>
      <sz val="9"/>
      <name val="Calibri"/>
      <family val="2"/>
      <scheme val="minor"/>
    </font>
    <font>
      <sz val="9"/>
      <name val="Calibri"/>
      <family val="2"/>
    </font>
    <font>
      <b/>
      <sz val="11"/>
      <name val="Calibri"/>
      <family val="2"/>
    </font>
    <font>
      <b/>
      <sz val="11"/>
      <name val="Calibri"/>
      <family val="2"/>
      <scheme val="minor"/>
    </font>
    <font>
      <sz val="11"/>
      <name val="Calibri"/>
      <family val="2"/>
      <scheme val="minor"/>
    </font>
    <font>
      <sz val="9"/>
      <color rgb="FFFF0000"/>
      <name val="Calibri"/>
      <family val="2"/>
    </font>
    <font>
      <sz val="11"/>
      <name val="Calibri"/>
      <family val="2"/>
    </font>
    <font>
      <i/>
      <sz val="9"/>
      <name val="Calibri"/>
      <family val="2"/>
    </font>
    <font>
      <b/>
      <sz val="8.5"/>
      <name val="Arial"/>
      <family val="2"/>
    </font>
  </fonts>
  <fills count="3">
    <fill>
      <patternFill patternType="none"/>
    </fill>
    <fill>
      <patternFill patternType="gray125"/>
    </fill>
    <fill>
      <patternFill patternType="solid">
        <fgColor theme="0"/>
        <bgColor indexed="64"/>
      </patternFill>
    </fill>
  </fills>
  <borders count="5">
    <border>
      <left/>
      <right/>
      <top/>
      <bottom/>
      <diagonal/>
    </border>
    <border>
      <left/>
      <right/>
      <top/>
      <bottom/>
      <diagonal/>
    </border>
    <border>
      <left/>
      <right/>
      <top style="medium">
        <color indexed="64"/>
      </top>
      <bottom/>
      <diagonal/>
    </border>
    <border>
      <left/>
      <right/>
      <top style="medium">
        <color indexed="64"/>
      </top>
      <bottom style="medium">
        <color indexed="64"/>
      </bottom>
      <diagonal/>
    </border>
    <border>
      <left/>
      <right/>
      <top/>
      <bottom style="medium">
        <color indexed="64"/>
      </bottom>
      <diagonal/>
    </border>
  </borders>
  <cellStyleXfs count="3">
    <xf numFmtId="0" fontId="0" fillId="0" borderId="0"/>
    <xf numFmtId="43" fontId="1" fillId="0" borderId="0" applyFont="0" applyFill="0" applyBorder="0" applyAlignment="0" applyProtection="0"/>
    <xf numFmtId="0" fontId="1" fillId="0" borderId="1"/>
  </cellStyleXfs>
  <cellXfs count="121">
    <xf numFmtId="0" fontId="0" fillId="0" borderId="0" xfId="0"/>
    <xf numFmtId="1" fontId="0" fillId="0" borderId="1" xfId="0" applyNumberFormat="1" applyBorder="1"/>
    <xf numFmtId="0" fontId="2" fillId="2" borderId="3" xfId="0" applyFont="1" applyFill="1" applyBorder="1" applyAlignment="1">
      <alignment horizontal="center" vertical="center" wrapText="1"/>
    </xf>
    <xf numFmtId="0" fontId="2" fillId="2" borderId="3" xfId="0" applyFont="1" applyFill="1" applyBorder="1" applyAlignment="1">
      <alignment horizontal="center" vertical="center"/>
    </xf>
    <xf numFmtId="0" fontId="3" fillId="2" borderId="3" xfId="0" applyFont="1" applyFill="1" applyBorder="1" applyAlignment="1">
      <alignment horizontal="center" vertical="center" wrapText="1"/>
    </xf>
    <xf numFmtId="0" fontId="4" fillId="0" borderId="0" xfId="0" applyFont="1"/>
    <xf numFmtId="165" fontId="4" fillId="0" borderId="0" xfId="1" applyNumberFormat="1" applyFont="1"/>
    <xf numFmtId="166" fontId="4" fillId="0" borderId="1" xfId="1" applyNumberFormat="1" applyFont="1" applyBorder="1"/>
    <xf numFmtId="166" fontId="4" fillId="0" borderId="0" xfId="1" applyNumberFormat="1" applyFont="1"/>
    <xf numFmtId="166" fontId="0" fillId="0" borderId="0" xfId="1" applyNumberFormat="1" applyFont="1"/>
    <xf numFmtId="164" fontId="2" fillId="2" borderId="4" xfId="1" applyNumberFormat="1" applyFont="1" applyFill="1" applyBorder="1" applyAlignment="1">
      <alignment horizontal="right" vertical="center" wrapText="1"/>
    </xf>
    <xf numFmtId="167" fontId="2" fillId="2" borderId="4" xfId="1" applyNumberFormat="1" applyFont="1" applyFill="1" applyBorder="1" applyAlignment="1">
      <alignment horizontal="right" vertical="center" wrapText="1"/>
    </xf>
    <xf numFmtId="167" fontId="2" fillId="2" borderId="4" xfId="0" applyNumberFormat="1" applyFont="1" applyFill="1" applyBorder="1" applyAlignment="1">
      <alignment horizontal="justify" vertical="center" wrapText="1"/>
    </xf>
    <xf numFmtId="164" fontId="2" fillId="2" borderId="4" xfId="0" applyNumberFormat="1" applyFont="1" applyFill="1" applyBorder="1" applyAlignment="1">
      <alignment horizontal="justify" vertical="center" wrapText="1"/>
    </xf>
    <xf numFmtId="0" fontId="6" fillId="2" borderId="1" xfId="0" applyFont="1" applyFill="1" applyBorder="1"/>
    <xf numFmtId="164" fontId="2" fillId="2" borderId="4" xfId="1" applyNumberFormat="1" applyFont="1" applyFill="1" applyBorder="1" applyAlignment="1">
      <alignment horizontal="left" vertical="center" wrapText="1"/>
    </xf>
    <xf numFmtId="0" fontId="6" fillId="2" borderId="0" xfId="0" applyFont="1" applyFill="1"/>
    <xf numFmtId="0" fontId="7" fillId="2" borderId="0" xfId="0" applyFont="1" applyFill="1"/>
    <xf numFmtId="0" fontId="5" fillId="0" borderId="0" xfId="0" applyFont="1" applyAlignment="1">
      <alignment vertical="center"/>
    </xf>
    <xf numFmtId="168" fontId="4" fillId="0" borderId="0" xfId="0" applyNumberFormat="1" applyFont="1"/>
    <xf numFmtId="0" fontId="5" fillId="0" borderId="0" xfId="0" applyFont="1"/>
    <xf numFmtId="0" fontId="2" fillId="2" borderId="2" xfId="0" applyFont="1" applyFill="1" applyBorder="1" applyAlignment="1">
      <alignment horizontal="center" vertical="center" wrapText="1"/>
    </xf>
    <xf numFmtId="0" fontId="2" fillId="2" borderId="4" xfId="0" applyFont="1" applyFill="1" applyBorder="1" applyAlignment="1">
      <alignment horizontal="center" vertical="center" wrapText="1"/>
    </xf>
    <xf numFmtId="164" fontId="7" fillId="2" borderId="0" xfId="1" applyNumberFormat="1" applyFont="1" applyFill="1"/>
    <xf numFmtId="164" fontId="0" fillId="0" borderId="0" xfId="1" applyNumberFormat="1" applyFont="1"/>
    <xf numFmtId="169" fontId="0" fillId="0" borderId="0" xfId="0" applyNumberFormat="1"/>
    <xf numFmtId="2" fontId="9" fillId="0" borderId="1" xfId="0" applyNumberFormat="1" applyFont="1" applyBorder="1"/>
    <xf numFmtId="0" fontId="2" fillId="2" borderId="1" xfId="0" applyFont="1" applyFill="1" applyBorder="1" applyAlignment="1">
      <alignment horizontal="center" vertical="center" wrapText="1"/>
    </xf>
    <xf numFmtId="167" fontId="2" fillId="2" borderId="1" xfId="1" applyNumberFormat="1" applyFont="1" applyFill="1" applyBorder="1" applyAlignment="1">
      <alignment horizontal="right" vertical="center" wrapText="1"/>
    </xf>
    <xf numFmtId="0" fontId="0" fillId="0" borderId="1" xfId="0" applyBorder="1" applyAlignment="1">
      <alignment horizontal="center" vertical="center" wrapText="1"/>
    </xf>
    <xf numFmtId="2" fontId="1" fillId="0" borderId="1" xfId="0" applyNumberFormat="1" applyFont="1" applyBorder="1"/>
    <xf numFmtId="167" fontId="2" fillId="0" borderId="4" xfId="1" applyNumberFormat="1" applyFont="1" applyFill="1" applyBorder="1" applyAlignment="1">
      <alignment horizontal="right" vertical="center" wrapText="1"/>
    </xf>
    <xf numFmtId="167" fontId="2" fillId="0" borderId="4" xfId="0" applyNumberFormat="1" applyFont="1" applyBorder="1" applyAlignment="1">
      <alignment horizontal="justify" vertical="center" wrapText="1"/>
    </xf>
    <xf numFmtId="0" fontId="0" fillId="0" borderId="1" xfId="0" applyBorder="1" applyAlignment="1">
      <alignment wrapText="1"/>
    </xf>
    <xf numFmtId="0" fontId="0" fillId="0" borderId="1" xfId="0" applyBorder="1"/>
    <xf numFmtId="3" fontId="11" fillId="2" borderId="4" xfId="0" applyNumberFormat="1" applyFont="1" applyFill="1" applyBorder="1" applyAlignment="1">
      <alignment horizontal="right" vertical="center" wrapText="1"/>
    </xf>
    <xf numFmtId="166" fontId="4" fillId="0" borderId="1" xfId="1" applyNumberFormat="1" applyFont="1" applyFill="1" applyBorder="1"/>
    <xf numFmtId="165" fontId="0" fillId="0" borderId="0" xfId="0" applyNumberFormat="1"/>
    <xf numFmtId="0" fontId="10" fillId="0" borderId="2" xfId="0" applyFont="1" applyBorder="1" applyAlignment="1">
      <alignment wrapText="1"/>
    </xf>
    <xf numFmtId="0" fontId="0" fillId="0" borderId="2" xfId="0" applyBorder="1"/>
    <xf numFmtId="0" fontId="0" fillId="0" borderId="1" xfId="0" applyBorder="1" applyAlignment="1">
      <alignment wrapText="1"/>
    </xf>
    <xf numFmtId="0" fontId="0" fillId="0" borderId="1" xfId="0" applyBorder="1"/>
    <xf numFmtId="0" fontId="2" fillId="2" borderId="3" xfId="0" applyFont="1" applyFill="1" applyBorder="1" applyAlignment="1">
      <alignment horizontal="center" vertical="center" wrapText="1"/>
    </xf>
    <xf numFmtId="0" fontId="0" fillId="0" borderId="3" xfId="0" applyBorder="1" applyAlignment="1">
      <alignment horizontal="center" vertical="center" wrapText="1"/>
    </xf>
    <xf numFmtId="0" fontId="2" fillId="2" borderId="2" xfId="0" applyFont="1" applyFill="1" applyBorder="1" applyAlignment="1">
      <alignment horizontal="center" vertical="center" wrapText="1"/>
    </xf>
    <xf numFmtId="0" fontId="2" fillId="2" borderId="4" xfId="0" applyFont="1" applyFill="1" applyBorder="1" applyAlignment="1">
      <alignment horizontal="center" vertical="center" wrapText="1"/>
    </xf>
    <xf numFmtId="168" fontId="4" fillId="0" borderId="0" xfId="0" applyNumberFormat="1" applyFont="1" applyFill="1"/>
    <xf numFmtId="0" fontId="5" fillId="0" borderId="0" xfId="0" applyFont="1" applyFill="1" applyAlignment="1">
      <alignment vertical="center"/>
    </xf>
    <xf numFmtId="0" fontId="0" fillId="0" borderId="0" xfId="0" applyFill="1"/>
    <xf numFmtId="0" fontId="1" fillId="0" borderId="0" xfId="0" applyFont="1" applyFill="1"/>
    <xf numFmtId="0" fontId="6" fillId="0" borderId="1" xfId="0" applyFont="1" applyFill="1" applyBorder="1"/>
    <xf numFmtId="0" fontId="5" fillId="0" borderId="0" xfId="0" applyFont="1" applyFill="1"/>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3" xfId="0" applyFont="1" applyFill="1" applyBorder="1" applyAlignment="1">
      <alignment horizontal="center" vertical="center"/>
    </xf>
    <xf numFmtId="0" fontId="0" fillId="0" borderId="3" xfId="0" applyFill="1" applyBorder="1" applyAlignment="1">
      <alignment horizontal="center" vertical="center" wrapText="1"/>
    </xf>
    <xf numFmtId="0" fontId="0" fillId="0" borderId="1" xfId="0" applyFill="1" applyBorder="1" applyAlignment="1">
      <alignment horizontal="center" vertical="center" wrapText="1"/>
    </xf>
    <xf numFmtId="0" fontId="2" fillId="0" borderId="2" xfId="0" applyFont="1" applyFill="1" applyBorder="1" applyAlignment="1">
      <alignment horizontal="center" vertical="center" wrapText="1"/>
    </xf>
    <xf numFmtId="0" fontId="7" fillId="0" borderId="0" xfId="0" applyFont="1" applyFill="1"/>
    <xf numFmtId="0" fontId="2" fillId="0" borderId="4"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164" fontId="7" fillId="0" borderId="0" xfId="1" applyNumberFormat="1" applyFont="1" applyFill="1"/>
    <xf numFmtId="164" fontId="0" fillId="0" borderId="0" xfId="1" applyNumberFormat="1" applyFont="1" applyFill="1"/>
    <xf numFmtId="0" fontId="4" fillId="0" borderId="0" xfId="0" applyFont="1" applyFill="1"/>
    <xf numFmtId="166" fontId="4" fillId="0" borderId="0" xfId="1" applyNumberFormat="1" applyFont="1" applyFill="1"/>
    <xf numFmtId="2" fontId="9" fillId="0" borderId="1" xfId="0" applyNumberFormat="1" applyFont="1" applyFill="1" applyBorder="1"/>
    <xf numFmtId="169" fontId="0" fillId="0" borderId="0" xfId="0" applyNumberFormat="1" applyFill="1"/>
    <xf numFmtId="166" fontId="0" fillId="0" borderId="0" xfId="1" applyNumberFormat="1" applyFont="1" applyFill="1"/>
    <xf numFmtId="164" fontId="2" fillId="0" borderId="4" xfId="1" applyNumberFormat="1" applyFont="1" applyFill="1" applyBorder="1" applyAlignment="1">
      <alignment horizontal="left" vertical="center" wrapText="1"/>
    </xf>
    <xf numFmtId="164" fontId="2" fillId="0" borderId="4" xfId="1" applyNumberFormat="1" applyFont="1" applyFill="1" applyBorder="1" applyAlignment="1">
      <alignment horizontal="right" vertical="center" wrapText="1"/>
    </xf>
    <xf numFmtId="164" fontId="2" fillId="0" borderId="4" xfId="0" applyNumberFormat="1" applyFont="1" applyFill="1" applyBorder="1" applyAlignment="1">
      <alignment horizontal="justify" vertical="center" wrapText="1"/>
    </xf>
    <xf numFmtId="167" fontId="2" fillId="0" borderId="4" xfId="0" applyNumberFormat="1" applyFont="1" applyFill="1" applyBorder="1" applyAlignment="1">
      <alignment horizontal="justify" vertical="center" wrapText="1"/>
    </xf>
    <xf numFmtId="0" fontId="10" fillId="0" borderId="2" xfId="0" applyFont="1" applyFill="1" applyBorder="1" applyAlignment="1">
      <alignment wrapText="1"/>
    </xf>
    <xf numFmtId="0" fontId="0" fillId="0" borderId="2" xfId="0" applyFill="1" applyBorder="1"/>
    <xf numFmtId="0" fontId="0" fillId="0" borderId="1" xfId="0" applyFill="1" applyBorder="1" applyAlignment="1">
      <alignment wrapText="1"/>
    </xf>
    <xf numFmtId="0" fontId="0" fillId="0" borderId="1" xfId="0" applyFill="1" applyBorder="1"/>
    <xf numFmtId="43" fontId="0" fillId="0" borderId="0" xfId="0" applyNumberFormat="1" applyFill="1"/>
    <xf numFmtId="2" fontId="1" fillId="0" borderId="1" xfId="0" applyNumberFormat="1" applyFont="1" applyFill="1" applyBorder="1"/>
    <xf numFmtId="1" fontId="0" fillId="0" borderId="1" xfId="0" applyNumberFormat="1" applyFill="1" applyBorder="1"/>
    <xf numFmtId="0" fontId="6" fillId="0" borderId="0" xfId="0" applyFont="1" applyFill="1"/>
    <xf numFmtId="0" fontId="0" fillId="0" borderId="3" xfId="0" applyFill="1" applyBorder="1" applyAlignment="1">
      <alignment horizontal="center" vertical="center" wrapText="1"/>
    </xf>
    <xf numFmtId="165" fontId="4" fillId="0" borderId="0" xfId="1" applyNumberFormat="1" applyFont="1" applyFill="1"/>
    <xf numFmtId="165" fontId="4" fillId="0" borderId="1" xfId="1" applyNumberFormat="1" applyFont="1" applyFill="1" applyBorder="1"/>
    <xf numFmtId="166" fontId="8" fillId="0" borderId="1" xfId="1" applyNumberFormat="1" applyFont="1" applyFill="1" applyBorder="1"/>
    <xf numFmtId="165" fontId="8" fillId="0" borderId="0" xfId="1" applyNumberFormat="1" applyFont="1" applyFill="1"/>
    <xf numFmtId="165" fontId="8" fillId="0" borderId="1" xfId="1" applyNumberFormat="1" applyFont="1" applyFill="1" applyBorder="1"/>
    <xf numFmtId="169" fontId="1" fillId="0" borderId="0" xfId="0" applyNumberFormat="1" applyFont="1" applyFill="1"/>
    <xf numFmtId="0" fontId="2" fillId="0" borderId="4" xfId="0" applyFont="1" applyFill="1" applyBorder="1" applyAlignment="1">
      <alignment horizontal="justify" vertical="center" wrapText="1"/>
    </xf>
    <xf numFmtId="164" fontId="2" fillId="0" borderId="4" xfId="1" applyNumberFormat="1" applyFont="1" applyFill="1" applyBorder="1" applyAlignment="1">
      <alignment horizontal="left" vertical="center" wrapText="1" indent="1"/>
    </xf>
    <xf numFmtId="167" fontId="2" fillId="0" borderId="4" xfId="0" applyNumberFormat="1" applyFont="1" applyFill="1" applyBorder="1" applyAlignment="1">
      <alignment horizontal="center" vertical="center" wrapText="1"/>
    </xf>
    <xf numFmtId="167" fontId="2" fillId="0" borderId="4" xfId="1" applyNumberFormat="1" applyFont="1" applyFill="1" applyBorder="1" applyAlignment="1">
      <alignment horizontal="left" vertical="center" wrapText="1"/>
    </xf>
    <xf numFmtId="167" fontId="2" fillId="0" borderId="4" xfId="0" applyNumberFormat="1" applyFont="1" applyFill="1" applyBorder="1" applyAlignment="1">
      <alignment horizontal="left" vertical="center" wrapText="1"/>
    </xf>
    <xf numFmtId="164" fontId="0" fillId="0" borderId="0" xfId="0" applyNumberFormat="1" applyFill="1"/>
    <xf numFmtId="166" fontId="1" fillId="0" borderId="0" xfId="1" applyNumberFormat="1" applyFont="1" applyFill="1"/>
    <xf numFmtId="164" fontId="7" fillId="0" borderId="0" xfId="0" applyNumberFormat="1" applyFont="1" applyFill="1"/>
    <xf numFmtId="3" fontId="11" fillId="0" borderId="4" xfId="0" applyNumberFormat="1" applyFont="1" applyFill="1" applyBorder="1" applyAlignment="1">
      <alignment horizontal="right" vertical="center" wrapText="1"/>
    </xf>
    <xf numFmtId="166" fontId="2" fillId="0" borderId="4" xfId="1" applyNumberFormat="1" applyFont="1" applyFill="1" applyBorder="1" applyAlignment="1">
      <alignment horizontal="justify" vertical="center" wrapText="1"/>
    </xf>
    <xf numFmtId="168" fontId="2" fillId="0" borderId="4" xfId="0" applyNumberFormat="1" applyFont="1" applyFill="1" applyBorder="1" applyAlignment="1">
      <alignment horizontal="right" vertical="center" wrapText="1"/>
    </xf>
    <xf numFmtId="2" fontId="0" fillId="0" borderId="1" xfId="0" applyNumberFormat="1" applyFill="1" applyBorder="1"/>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167" fontId="2" fillId="0" borderId="1" xfId="1" applyNumberFormat="1" applyFont="1" applyFill="1" applyBorder="1" applyAlignment="1">
      <alignment horizontal="right" vertical="center" wrapText="1"/>
    </xf>
    <xf numFmtId="0" fontId="1" fillId="0" borderId="2" xfId="0" applyFont="1" applyFill="1" applyBorder="1"/>
    <xf numFmtId="0" fontId="1" fillId="0" borderId="1" xfId="0" applyFont="1" applyFill="1" applyBorder="1" applyAlignment="1">
      <alignment wrapText="1"/>
    </xf>
    <xf numFmtId="0" fontId="1" fillId="0" borderId="1" xfId="0" applyFont="1" applyFill="1" applyBorder="1"/>
    <xf numFmtId="0" fontId="1" fillId="0" borderId="1" xfId="0" applyFont="1" applyFill="1" applyBorder="1" applyAlignment="1">
      <alignment wrapText="1"/>
    </xf>
    <xf numFmtId="0" fontId="1" fillId="0" borderId="1" xfId="0" applyFont="1" applyFill="1" applyBorder="1"/>
    <xf numFmtId="43" fontId="1" fillId="0" borderId="1" xfId="0" applyNumberFormat="1" applyFont="1" applyFill="1" applyBorder="1"/>
    <xf numFmtId="164" fontId="1" fillId="0" borderId="0" xfId="1" applyNumberFormat="1" applyFont="1" applyFill="1"/>
    <xf numFmtId="43" fontId="1" fillId="0" borderId="0" xfId="0" applyNumberFormat="1" applyFont="1" applyFill="1"/>
    <xf numFmtId="43" fontId="4" fillId="0" borderId="0" xfId="1" applyFont="1" applyFill="1"/>
    <xf numFmtId="0" fontId="1" fillId="0" borderId="3" xfId="0" applyFont="1" applyFill="1" applyBorder="1" applyAlignment="1">
      <alignment horizontal="center" vertical="center" wrapText="1"/>
    </xf>
    <xf numFmtId="0" fontId="1" fillId="0" borderId="3" xfId="0" applyFont="1" applyFill="1" applyBorder="1" applyAlignment="1">
      <alignment horizontal="center" vertical="center"/>
    </xf>
    <xf numFmtId="0" fontId="1" fillId="0" borderId="2" xfId="0" applyFont="1" applyFill="1" applyBorder="1" applyAlignment="1">
      <alignment wrapText="1"/>
    </xf>
    <xf numFmtId="0" fontId="1" fillId="0" borderId="4" xfId="0" applyFont="1" applyFill="1" applyBorder="1" applyAlignment="1">
      <alignment horizontal="center" vertical="center" wrapText="1"/>
    </xf>
    <xf numFmtId="1" fontId="1" fillId="0" borderId="1" xfId="0" applyNumberFormat="1" applyFont="1" applyFill="1" applyBorder="1"/>
    <xf numFmtId="0" fontId="7" fillId="0" borderId="0" xfId="0" applyFont="1" applyFill="1" applyAlignment="1">
      <alignment horizontal="right"/>
    </xf>
    <xf numFmtId="164" fontId="7" fillId="0" borderId="0" xfId="0" applyNumberFormat="1" applyFont="1" applyFill="1" applyAlignment="1">
      <alignment horizontal="right"/>
    </xf>
  </cellXfs>
  <cellStyles count="3">
    <cellStyle name="Comma" xfId="1" builtinId="3"/>
    <cellStyle name="Normal" xfId="0" builtinId="0"/>
    <cellStyle name="Normal 2" xfId="2" xr:uid="{4266088B-4039-460A-85D3-3FA32CCCF36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V44"/>
  <sheetViews>
    <sheetView tabSelected="1" view="pageBreakPreview" zoomScale="83" zoomScaleNormal="100" zoomScaleSheetLayoutView="83" workbookViewId="0">
      <selection activeCell="K13" sqref="K13"/>
    </sheetView>
  </sheetViews>
  <sheetFormatPr defaultRowHeight="14.5" x14ac:dyDescent="0.35"/>
  <cols>
    <col min="1" max="1" width="12.1796875" style="48" customWidth="1"/>
    <col min="2" max="2" width="9.81640625" style="48" customWidth="1"/>
    <col min="3" max="3" width="8.1796875" style="48" customWidth="1"/>
    <col min="4" max="4" width="10.1796875" style="48" customWidth="1"/>
    <col min="5" max="5" width="7.36328125" style="48" customWidth="1"/>
    <col min="6" max="7" width="6.6328125" style="48" customWidth="1"/>
    <col min="8" max="9" width="8.1796875" style="48" bestFit="1" customWidth="1"/>
    <col min="10" max="10" width="9.54296875" style="48" bestFit="1" customWidth="1"/>
    <col min="11" max="11" width="5.36328125" style="48" bestFit="1" customWidth="1"/>
    <col min="12" max="12" width="6.81640625" style="48" bestFit="1" customWidth="1"/>
    <col min="13" max="13" width="6.81640625" style="48" customWidth="1"/>
    <col min="14" max="14" width="9.54296875" style="48" bestFit="1" customWidth="1"/>
    <col min="15" max="15" width="10.1796875" style="48" bestFit="1" customWidth="1"/>
    <col min="16" max="16" width="9.54296875" style="48" bestFit="1" customWidth="1"/>
    <col min="17" max="17" width="6.1796875" style="48" bestFit="1" customWidth="1"/>
    <col min="18" max="18" width="6.81640625" style="48" bestFit="1" customWidth="1"/>
    <col min="19" max="20" width="8.7265625" style="48"/>
    <col min="21" max="21" width="10.6328125" style="48" customWidth="1"/>
    <col min="22" max="45" width="8.7265625" style="48"/>
    <col min="46" max="46" width="10" style="48" customWidth="1"/>
    <col min="47" max="47" width="9.81640625" style="48" customWidth="1"/>
    <col min="48" max="16384" width="8.7265625" style="48"/>
  </cols>
  <sheetData>
    <row r="1" spans="1:48" x14ac:dyDescent="0.35">
      <c r="U1" s="50" t="s">
        <v>203</v>
      </c>
      <c r="AI1" s="82"/>
      <c r="AV1" s="82"/>
    </row>
    <row r="2" spans="1:48" ht="15" thickBot="1" x14ac:dyDescent="0.4">
      <c r="A2" s="50" t="s">
        <v>188</v>
      </c>
    </row>
    <row r="3" spans="1:48" ht="15" thickBot="1" x14ac:dyDescent="0.4">
      <c r="A3" s="52" t="s">
        <v>179</v>
      </c>
      <c r="B3" s="53" t="s">
        <v>180</v>
      </c>
      <c r="C3" s="53"/>
      <c r="D3" s="53"/>
      <c r="E3" s="53"/>
      <c r="F3" s="53"/>
      <c r="G3" s="60"/>
      <c r="H3" s="53" t="s">
        <v>181</v>
      </c>
      <c r="I3" s="55"/>
      <c r="J3" s="55"/>
      <c r="K3" s="55"/>
      <c r="L3" s="55"/>
      <c r="M3" s="83"/>
      <c r="N3" s="53" t="s">
        <v>182</v>
      </c>
      <c r="O3" s="55"/>
      <c r="P3" s="55"/>
      <c r="Q3" s="55"/>
      <c r="R3" s="55"/>
      <c r="U3" s="52" t="s">
        <v>179</v>
      </c>
      <c r="V3" s="53" t="s">
        <v>180</v>
      </c>
      <c r="W3" s="53"/>
      <c r="X3" s="53"/>
      <c r="Y3" s="54"/>
      <c r="Z3" s="53" t="s">
        <v>181</v>
      </c>
      <c r="AA3" s="55"/>
      <c r="AB3" s="55"/>
      <c r="AC3" s="54"/>
      <c r="AD3" s="53" t="s">
        <v>182</v>
      </c>
      <c r="AE3" s="55"/>
      <c r="AF3" s="55"/>
    </row>
    <row r="4" spans="1:48" ht="48.5" thickBot="1" x14ac:dyDescent="0.4">
      <c r="A4" s="59"/>
      <c r="B4" s="60" t="s">
        <v>183</v>
      </c>
      <c r="C4" s="60" t="s">
        <v>184</v>
      </c>
      <c r="D4" s="60" t="s">
        <v>185</v>
      </c>
      <c r="E4" s="60" t="s">
        <v>186</v>
      </c>
      <c r="F4" s="60" t="s">
        <v>187</v>
      </c>
      <c r="G4" s="60"/>
      <c r="H4" s="60" t="s">
        <v>183</v>
      </c>
      <c r="I4" s="60" t="s">
        <v>184</v>
      </c>
      <c r="J4" s="60" t="s">
        <v>185</v>
      </c>
      <c r="K4" s="60" t="s">
        <v>186</v>
      </c>
      <c r="L4" s="60" t="s">
        <v>187</v>
      </c>
      <c r="M4" s="60"/>
      <c r="N4" s="60" t="s">
        <v>183</v>
      </c>
      <c r="O4" s="60" t="s">
        <v>184</v>
      </c>
      <c r="P4" s="60" t="s">
        <v>185</v>
      </c>
      <c r="Q4" s="60" t="s">
        <v>186</v>
      </c>
      <c r="R4" s="60" t="s">
        <v>187</v>
      </c>
      <c r="U4" s="59"/>
      <c r="V4" s="60" t="s">
        <v>183</v>
      </c>
      <c r="W4" s="60" t="s">
        <v>184</v>
      </c>
      <c r="X4" s="60" t="s">
        <v>185</v>
      </c>
      <c r="Y4" s="61"/>
      <c r="Z4" s="60" t="s">
        <v>183</v>
      </c>
      <c r="AA4" s="60" t="s">
        <v>184</v>
      </c>
      <c r="AB4" s="60" t="s">
        <v>185</v>
      </c>
      <c r="AC4" s="60"/>
      <c r="AD4" s="60" t="s">
        <v>183</v>
      </c>
      <c r="AE4" s="60" t="s">
        <v>184</v>
      </c>
      <c r="AF4" s="60" t="s">
        <v>185</v>
      </c>
    </row>
    <row r="5" spans="1:48" x14ac:dyDescent="0.35">
      <c r="A5" s="66" t="s">
        <v>0</v>
      </c>
      <c r="B5" s="36">
        <v>125557.02432467446</v>
      </c>
      <c r="C5" s="36">
        <v>115468.58604451432</v>
      </c>
      <c r="D5" s="36">
        <v>191530.03240854797</v>
      </c>
      <c r="E5" s="84">
        <f>D5/C5</f>
        <v>1.6587198212915779</v>
      </c>
      <c r="F5" s="84">
        <f>D5/B5</f>
        <v>1.5254425902391229</v>
      </c>
      <c r="G5" s="84"/>
      <c r="H5" s="36">
        <v>102766.93537164225</v>
      </c>
      <c r="I5" s="36">
        <v>83933.632330294626</v>
      </c>
      <c r="J5" s="36">
        <v>194276.26534969616</v>
      </c>
      <c r="K5" s="85">
        <f>J5/I5</f>
        <v>2.3146414608292241</v>
      </c>
      <c r="L5" s="85">
        <f>J5/H5</f>
        <v>1.8904549858096207</v>
      </c>
      <c r="M5" s="85"/>
      <c r="N5" s="36">
        <f t="shared" ref="N5:N18" si="0">SUM(B5,H5)</f>
        <v>228323.95969631671</v>
      </c>
      <c r="O5" s="36">
        <f t="shared" ref="O5:O18" si="1">SUM(C5,I5)</f>
        <v>199402.21837480896</v>
      </c>
      <c r="P5" s="36">
        <f t="shared" ref="P5:P18" si="2">SUM(D5,J5)</f>
        <v>385806.29775824409</v>
      </c>
      <c r="Q5" s="85">
        <f>P5/O5</f>
        <v>1.9348144714872644</v>
      </c>
      <c r="R5" s="85">
        <f>P5/N5</f>
        <v>1.6897319855147372</v>
      </c>
      <c r="U5" s="66" t="s">
        <v>0</v>
      </c>
      <c r="V5" s="85">
        <v>22.20082568868207</v>
      </c>
      <c r="W5" s="85">
        <v>23.033297881011123</v>
      </c>
      <c r="X5" s="85">
        <v>18.255009247480807</v>
      </c>
      <c r="Z5" s="85">
        <v>19.108681597906848</v>
      </c>
      <c r="AA5" s="85">
        <v>22.715913074938658</v>
      </c>
      <c r="AB5" s="85">
        <v>21.704358314262265</v>
      </c>
      <c r="AD5" s="85">
        <v>16.453591932179805</v>
      </c>
      <c r="AE5" s="85">
        <v>17.576797197466302</v>
      </c>
      <c r="AF5" s="85">
        <v>16.432129845884923</v>
      </c>
      <c r="AT5" s="70"/>
    </row>
    <row r="6" spans="1:48" x14ac:dyDescent="0.35">
      <c r="A6" s="66" t="s">
        <v>1</v>
      </c>
      <c r="B6" s="36">
        <v>215227.03722187396</v>
      </c>
      <c r="C6" s="36">
        <v>192545.52599748352</v>
      </c>
      <c r="D6" s="36">
        <v>417709.79374841321</v>
      </c>
      <c r="E6" s="84">
        <f t="shared" ref="E6:E18" si="3">D6/C6</f>
        <v>2.169407944352197</v>
      </c>
      <c r="F6" s="84">
        <f t="shared" ref="F6:F18" si="4">D6/B6</f>
        <v>1.9407868042052874</v>
      </c>
      <c r="G6" s="84"/>
      <c r="H6" s="36">
        <v>223403.78002482187</v>
      </c>
      <c r="I6" s="36">
        <v>160691.55912612329</v>
      </c>
      <c r="J6" s="36">
        <v>431736.49277496454</v>
      </c>
      <c r="K6" s="85">
        <f t="shared" ref="K6:K18" si="5">J6/I6</f>
        <v>2.6867403311215869</v>
      </c>
      <c r="L6" s="85">
        <f t="shared" ref="L6:L18" si="6">J6/H6</f>
        <v>1.932538888675005</v>
      </c>
      <c r="M6" s="85"/>
      <c r="N6" s="36">
        <f t="shared" si="0"/>
        <v>438630.81724669586</v>
      </c>
      <c r="O6" s="36">
        <f t="shared" si="1"/>
        <v>353237.08512360684</v>
      </c>
      <c r="P6" s="36">
        <f t="shared" si="2"/>
        <v>849446.28652337776</v>
      </c>
      <c r="Q6" s="85">
        <f t="shared" ref="Q6:Q18" si="7">P6/O6</f>
        <v>2.4047483186147751</v>
      </c>
      <c r="R6" s="85">
        <f t="shared" ref="R6:R18" si="8">P6/N6</f>
        <v>1.9365859696210765</v>
      </c>
      <c r="U6" s="66" t="s">
        <v>1</v>
      </c>
      <c r="V6" s="85">
        <v>14.404944499910464</v>
      </c>
      <c r="W6" s="85">
        <v>14.57607379166666</v>
      </c>
      <c r="X6" s="85">
        <v>15.123540005708215</v>
      </c>
      <c r="Z6" s="85">
        <v>12.96591442306122</v>
      </c>
      <c r="AA6" s="85">
        <v>14.189739878565364</v>
      </c>
      <c r="AB6" s="85">
        <v>15.35713871023032</v>
      </c>
      <c r="AD6" s="85">
        <v>13.262163738976589</v>
      </c>
      <c r="AE6" s="85">
        <v>14.01329983761593</v>
      </c>
      <c r="AF6" s="85">
        <v>14.730685246237874</v>
      </c>
      <c r="AT6" s="70"/>
    </row>
    <row r="7" spans="1:48" x14ac:dyDescent="0.35">
      <c r="A7" s="66" t="s">
        <v>2</v>
      </c>
      <c r="B7" s="36">
        <v>39239.518416528001</v>
      </c>
      <c r="C7" s="36">
        <v>33132.157505230301</v>
      </c>
      <c r="D7" s="36">
        <v>41948.480390330267</v>
      </c>
      <c r="E7" s="84">
        <f t="shared" si="3"/>
        <v>1.2660956469166913</v>
      </c>
      <c r="F7" s="84">
        <f t="shared" si="4"/>
        <v>1.0690365754504578</v>
      </c>
      <c r="G7" s="84"/>
      <c r="H7" s="36">
        <v>13264.093799427596</v>
      </c>
      <c r="I7" s="36">
        <v>6748.3463088684248</v>
      </c>
      <c r="J7" s="36">
        <v>17794.318648105691</v>
      </c>
      <c r="K7" s="85">
        <f t="shared" si="5"/>
        <v>2.6368413584111803</v>
      </c>
      <c r="L7" s="85">
        <f t="shared" si="6"/>
        <v>1.3415404713794767</v>
      </c>
      <c r="M7" s="85"/>
      <c r="N7" s="36">
        <f t="shared" si="0"/>
        <v>52503.612215955596</v>
      </c>
      <c r="O7" s="36">
        <f t="shared" si="1"/>
        <v>39880.503814098724</v>
      </c>
      <c r="P7" s="36">
        <f t="shared" si="2"/>
        <v>59742.799038435958</v>
      </c>
      <c r="Q7" s="85">
        <f t="shared" si="7"/>
        <v>1.4980452432828955</v>
      </c>
      <c r="R7" s="85">
        <f t="shared" si="8"/>
        <v>1.137879786112705</v>
      </c>
      <c r="U7" s="66" t="s">
        <v>2</v>
      </c>
      <c r="V7" s="85">
        <v>13.395643531209506</v>
      </c>
      <c r="W7" s="85">
        <v>14.64938004915027</v>
      </c>
      <c r="X7" s="85">
        <v>15.930838937998889</v>
      </c>
      <c r="Z7" s="85">
        <v>17.816496278697041</v>
      </c>
      <c r="AA7" s="85">
        <v>22.056781947081973</v>
      </c>
      <c r="AB7" s="85">
        <v>19.444188801140015</v>
      </c>
      <c r="AD7" s="85">
        <v>11.567294502305121</v>
      </c>
      <c r="AE7" s="85">
        <v>13.437074758945519</v>
      </c>
      <c r="AF7" s="85">
        <v>13.8931134538772</v>
      </c>
      <c r="AT7" s="70"/>
    </row>
    <row r="8" spans="1:48" x14ac:dyDescent="0.35">
      <c r="A8" s="66" t="s">
        <v>3</v>
      </c>
      <c r="B8" s="36">
        <v>69185.29275555443</v>
      </c>
      <c r="C8" s="36">
        <v>67264.570294346326</v>
      </c>
      <c r="D8" s="36">
        <v>103057.8844719054</v>
      </c>
      <c r="E8" s="84">
        <f t="shared" si="3"/>
        <v>1.5321273000173696</v>
      </c>
      <c r="F8" s="84">
        <f t="shared" si="4"/>
        <v>1.4895923738594221</v>
      </c>
      <c r="G8" s="84"/>
      <c r="H8" s="36">
        <v>137032.14525612045</v>
      </c>
      <c r="I8" s="36">
        <v>66295.057382402752</v>
      </c>
      <c r="J8" s="36">
        <v>195502.2530964039</v>
      </c>
      <c r="K8" s="85">
        <f t="shared" si="5"/>
        <v>2.9489717758099068</v>
      </c>
      <c r="L8" s="85">
        <f t="shared" si="6"/>
        <v>1.4266889913384897</v>
      </c>
      <c r="M8" s="85"/>
      <c r="N8" s="36">
        <f t="shared" si="0"/>
        <v>206217.43801167488</v>
      </c>
      <c r="O8" s="36">
        <f t="shared" si="1"/>
        <v>133559.62767674908</v>
      </c>
      <c r="P8" s="36">
        <f t="shared" si="2"/>
        <v>298560.13756830932</v>
      </c>
      <c r="Q8" s="85">
        <f t="shared" si="7"/>
        <v>2.235407081928281</v>
      </c>
      <c r="R8" s="85">
        <f t="shared" si="8"/>
        <v>1.4477928755540379</v>
      </c>
      <c r="U8" s="66" t="s">
        <v>3</v>
      </c>
      <c r="V8" s="85">
        <v>15.146786439866341</v>
      </c>
      <c r="W8" s="85">
        <v>14.909516987867702</v>
      </c>
      <c r="X8" s="85">
        <v>15.107604414408504</v>
      </c>
      <c r="Z8" s="85">
        <v>11.73544245354198</v>
      </c>
      <c r="AA8" s="85">
        <v>13.956450921521279</v>
      </c>
      <c r="AB8" s="85">
        <v>14.755382612409312</v>
      </c>
      <c r="AD8" s="85">
        <v>11.978033285828339</v>
      </c>
      <c r="AE8" s="85">
        <v>13.072659794416117</v>
      </c>
      <c r="AF8" s="85">
        <v>13.762194947479353</v>
      </c>
      <c r="AT8" s="70"/>
    </row>
    <row r="9" spans="1:48" x14ac:dyDescent="0.35">
      <c r="A9" s="66" t="s">
        <v>4</v>
      </c>
      <c r="B9" s="36">
        <v>47942.140325612876</v>
      </c>
      <c r="C9" s="36">
        <v>41732.534026770241</v>
      </c>
      <c r="D9" s="36">
        <v>67894.06728161349</v>
      </c>
      <c r="E9" s="84">
        <f t="shared" si="3"/>
        <v>1.6268858066002263</v>
      </c>
      <c r="F9" s="84">
        <f t="shared" si="4"/>
        <v>1.4161667964861675</v>
      </c>
      <c r="G9" s="84"/>
      <c r="H9" s="36">
        <v>10696.561668655642</v>
      </c>
      <c r="I9" s="36">
        <v>6348.9809791467924</v>
      </c>
      <c r="J9" s="36">
        <v>12646.657888078615</v>
      </c>
      <c r="K9" s="85">
        <f t="shared" si="5"/>
        <v>1.9919193221111422</v>
      </c>
      <c r="L9" s="85">
        <f t="shared" si="6"/>
        <v>1.1823105666877405</v>
      </c>
      <c r="M9" s="85"/>
      <c r="N9" s="36">
        <f t="shared" si="0"/>
        <v>58638.701994268515</v>
      </c>
      <c r="O9" s="36">
        <f t="shared" si="1"/>
        <v>48081.515005917034</v>
      </c>
      <c r="P9" s="36">
        <f t="shared" si="2"/>
        <v>80540.725169692101</v>
      </c>
      <c r="Q9" s="85">
        <f t="shared" si="7"/>
        <v>1.6750870924050658</v>
      </c>
      <c r="R9" s="85">
        <f t="shared" si="8"/>
        <v>1.3735079807456232</v>
      </c>
      <c r="U9" s="66" t="s">
        <v>4</v>
      </c>
      <c r="V9" s="85">
        <v>16.589763354664175</v>
      </c>
      <c r="W9" s="85">
        <v>17.47189964546245</v>
      </c>
      <c r="X9" s="85">
        <v>20.00325538597934</v>
      </c>
      <c r="Z9" s="85">
        <v>18.421369674486471</v>
      </c>
      <c r="AA9" s="85">
        <v>19.386080764407403</v>
      </c>
      <c r="AB9" s="85">
        <v>21.470425518252981</v>
      </c>
      <c r="AD9" s="85">
        <v>13.304035591871061</v>
      </c>
      <c r="AE9" s="85">
        <v>15.445166147719688</v>
      </c>
      <c r="AF9" s="85">
        <v>16.958306618026867</v>
      </c>
      <c r="AT9" s="70"/>
    </row>
    <row r="10" spans="1:48" s="49" customFormat="1" x14ac:dyDescent="0.35">
      <c r="A10" s="66" t="s">
        <v>5</v>
      </c>
      <c r="B10" s="36">
        <v>5228.6625781950825</v>
      </c>
      <c r="C10" s="36">
        <v>4389.1376958953297</v>
      </c>
      <c r="D10" s="36">
        <v>7368.6173785667388</v>
      </c>
      <c r="E10" s="84">
        <f t="shared" si="3"/>
        <v>1.6788303054282812</v>
      </c>
      <c r="F10" s="84">
        <f t="shared" si="4"/>
        <v>1.4092738378827194</v>
      </c>
      <c r="G10" s="84"/>
      <c r="H10" s="36">
        <v>9892.7397289988185</v>
      </c>
      <c r="I10" s="36">
        <v>3581.7356680118032</v>
      </c>
      <c r="J10" s="36">
        <v>16405.878281369343</v>
      </c>
      <c r="K10" s="85">
        <f t="shared" si="5"/>
        <v>4.580426866194772</v>
      </c>
      <c r="L10" s="85">
        <f t="shared" si="6"/>
        <v>1.6583756098705811</v>
      </c>
      <c r="M10" s="85"/>
      <c r="N10" s="36">
        <f t="shared" si="0"/>
        <v>15121.402307193901</v>
      </c>
      <c r="O10" s="36">
        <f t="shared" si="1"/>
        <v>7970.8733639071324</v>
      </c>
      <c r="P10" s="36">
        <f t="shared" si="2"/>
        <v>23774.495659936081</v>
      </c>
      <c r="Q10" s="85">
        <f t="shared" si="7"/>
        <v>2.9826713553861293</v>
      </c>
      <c r="R10" s="85">
        <f t="shared" si="8"/>
        <v>1.5722414612714544</v>
      </c>
      <c r="U10" s="66" t="s">
        <v>5</v>
      </c>
      <c r="V10" s="85">
        <v>25.818016485199202</v>
      </c>
      <c r="W10" s="85">
        <v>27.983785955587038</v>
      </c>
      <c r="X10" s="85">
        <v>32.09402224593719</v>
      </c>
      <c r="Z10" s="85">
        <v>23.034586873294348</v>
      </c>
      <c r="AA10" s="85">
        <v>18.717003393404777</v>
      </c>
      <c r="AB10" s="85">
        <v>25.934220948867154</v>
      </c>
      <c r="AD10" s="85">
        <v>20.817458014601741</v>
      </c>
      <c r="AE10" s="85">
        <v>21.868940451938389</v>
      </c>
      <c r="AF10" s="85">
        <v>23.202548815285539</v>
      </c>
      <c r="AT10" s="96"/>
    </row>
    <row r="11" spans="1:48" x14ac:dyDescent="0.35">
      <c r="A11" s="66" t="s">
        <v>6</v>
      </c>
      <c r="B11" s="36">
        <v>175979.4170716595</v>
      </c>
      <c r="C11" s="36">
        <v>170452.25520732149</v>
      </c>
      <c r="D11" s="36">
        <v>399310.89354733896</v>
      </c>
      <c r="E11" s="84">
        <f t="shared" si="3"/>
        <v>2.3426553850030096</v>
      </c>
      <c r="F11" s="84">
        <f t="shared" si="4"/>
        <v>2.2690772602385541</v>
      </c>
      <c r="G11" s="84"/>
      <c r="H11" s="36">
        <v>157769.22991330645</v>
      </c>
      <c r="I11" s="36">
        <v>93771.611500045983</v>
      </c>
      <c r="J11" s="36">
        <v>286465.37767513114</v>
      </c>
      <c r="K11" s="85">
        <f t="shared" si="5"/>
        <v>3.0549264654046246</v>
      </c>
      <c r="L11" s="85">
        <f t="shared" si="6"/>
        <v>1.8157240029157948</v>
      </c>
      <c r="M11" s="85"/>
      <c r="N11" s="36">
        <f t="shared" si="0"/>
        <v>333748.64698496595</v>
      </c>
      <c r="O11" s="36">
        <f t="shared" si="1"/>
        <v>264223.86670736747</v>
      </c>
      <c r="P11" s="36">
        <f t="shared" si="2"/>
        <v>685776.2712224701</v>
      </c>
      <c r="Q11" s="85">
        <f t="shared" si="7"/>
        <v>2.5954365128642194</v>
      </c>
      <c r="R11" s="85">
        <f t="shared" si="8"/>
        <v>2.0547686931997107</v>
      </c>
      <c r="U11" s="66" t="s">
        <v>6</v>
      </c>
      <c r="V11" s="85">
        <v>15.251338188788091</v>
      </c>
      <c r="W11" s="85">
        <v>15.331678571489354</v>
      </c>
      <c r="X11" s="85">
        <v>15.499039803341756</v>
      </c>
      <c r="Z11" s="85">
        <v>14.894061671122882</v>
      </c>
      <c r="AA11" s="85">
        <v>18.231437997273936</v>
      </c>
      <c r="AB11" s="85">
        <v>17.07727225114018</v>
      </c>
      <c r="AD11" s="85">
        <v>14.823885150160562</v>
      </c>
      <c r="AE11" s="85">
        <v>15.179980716754743</v>
      </c>
      <c r="AF11" s="85">
        <v>15.202880651236114</v>
      </c>
      <c r="AT11" s="70"/>
      <c r="AU11" s="89"/>
    </row>
    <row r="12" spans="1:48" x14ac:dyDescent="0.35">
      <c r="A12" s="66" t="s">
        <v>7</v>
      </c>
      <c r="B12" s="36">
        <v>64066.41396896392</v>
      </c>
      <c r="C12" s="36">
        <v>53605.05896159952</v>
      </c>
      <c r="D12" s="36">
        <v>161020.45271850307</v>
      </c>
      <c r="E12" s="84">
        <f t="shared" si="3"/>
        <v>3.0038294115831783</v>
      </c>
      <c r="F12" s="84">
        <f t="shared" si="4"/>
        <v>2.5133364385980332</v>
      </c>
      <c r="G12" s="84"/>
      <c r="H12" s="36">
        <v>85373.475091079279</v>
      </c>
      <c r="I12" s="36">
        <v>45901.879727645872</v>
      </c>
      <c r="J12" s="36">
        <v>196466.20980452397</v>
      </c>
      <c r="K12" s="85">
        <f t="shared" si="5"/>
        <v>4.2801342988617508</v>
      </c>
      <c r="L12" s="85">
        <f t="shared" si="6"/>
        <v>2.3012558595620858</v>
      </c>
      <c r="M12" s="85"/>
      <c r="N12" s="36">
        <f t="shared" si="0"/>
        <v>149439.88906004321</v>
      </c>
      <c r="O12" s="36">
        <f t="shared" si="1"/>
        <v>99506.938689245391</v>
      </c>
      <c r="P12" s="36">
        <f t="shared" si="2"/>
        <v>357486.66252302704</v>
      </c>
      <c r="Q12" s="85">
        <f t="shared" si="7"/>
        <v>3.5925802484934031</v>
      </c>
      <c r="R12" s="85">
        <f t="shared" si="8"/>
        <v>2.3921769801327479</v>
      </c>
      <c r="U12" s="66" t="s">
        <v>7</v>
      </c>
      <c r="V12" s="85">
        <v>26.093121792626295</v>
      </c>
      <c r="W12" s="85">
        <v>23.904563954035098</v>
      </c>
      <c r="X12" s="85">
        <v>25.692759896605999</v>
      </c>
      <c r="Z12" s="85">
        <v>21.151534637209917</v>
      </c>
      <c r="AA12" s="85">
        <v>29.602955829093236</v>
      </c>
      <c r="AB12" s="85">
        <v>22.956032838810632</v>
      </c>
      <c r="AD12" s="85">
        <v>22.696027053238037</v>
      </c>
      <c r="AE12" s="85">
        <v>25.203967087463457</v>
      </c>
      <c r="AF12" s="85">
        <v>23.466097145361289</v>
      </c>
    </row>
    <row r="13" spans="1:48" x14ac:dyDescent="0.35">
      <c r="A13" s="66" t="s">
        <v>8</v>
      </c>
      <c r="B13" s="36">
        <v>124578.5300679457</v>
      </c>
      <c r="C13" s="36">
        <v>117552.77324600064</v>
      </c>
      <c r="D13" s="36">
        <v>178943.35255991446</v>
      </c>
      <c r="E13" s="84">
        <f t="shared" si="3"/>
        <v>1.5222384603844508</v>
      </c>
      <c r="F13" s="84">
        <f t="shared" si="4"/>
        <v>1.4363899819841985</v>
      </c>
      <c r="G13" s="84"/>
      <c r="H13" s="36">
        <v>104778.51309650268</v>
      </c>
      <c r="I13" s="36">
        <v>73939.46604062416</v>
      </c>
      <c r="J13" s="36">
        <v>127450.43128546735</v>
      </c>
      <c r="K13" s="85">
        <f t="shared" si="5"/>
        <v>1.7237131684916813</v>
      </c>
      <c r="L13" s="85">
        <f t="shared" si="6"/>
        <v>1.2163794610072722</v>
      </c>
      <c r="M13" s="85"/>
      <c r="N13" s="36">
        <f t="shared" si="0"/>
        <v>229357.04316444838</v>
      </c>
      <c r="O13" s="36">
        <f t="shared" si="1"/>
        <v>191492.2392866248</v>
      </c>
      <c r="P13" s="36">
        <f t="shared" si="2"/>
        <v>306393.78384538181</v>
      </c>
      <c r="Q13" s="85">
        <f t="shared" si="7"/>
        <v>1.6000323824443499</v>
      </c>
      <c r="R13" s="85">
        <f t="shared" si="8"/>
        <v>1.3358812950239261</v>
      </c>
      <c r="U13" s="66" t="s">
        <v>8</v>
      </c>
      <c r="V13" s="85">
        <v>11.366694662683921</v>
      </c>
      <c r="W13" s="85">
        <v>12.294182115478415</v>
      </c>
      <c r="X13" s="85">
        <v>11.292854602544352</v>
      </c>
      <c r="Z13" s="85">
        <v>11.190791135109194</v>
      </c>
      <c r="AA13" s="85">
        <v>12.872859677786522</v>
      </c>
      <c r="AB13" s="85">
        <v>13.081074447411623</v>
      </c>
      <c r="AD13" s="85">
        <v>10.621829411430818</v>
      </c>
      <c r="AE13" s="85">
        <v>11.651995171789789</v>
      </c>
      <c r="AF13" s="85">
        <v>10.762188417763424</v>
      </c>
    </row>
    <row r="14" spans="1:48" x14ac:dyDescent="0.35">
      <c r="A14" s="66" t="s">
        <v>9</v>
      </c>
      <c r="B14" s="36">
        <v>43328.557223445394</v>
      </c>
      <c r="C14" s="36">
        <v>38173.183394774285</v>
      </c>
      <c r="D14" s="36">
        <v>52369.138238923326</v>
      </c>
      <c r="E14" s="84">
        <f t="shared" si="3"/>
        <v>1.3718829183654722</v>
      </c>
      <c r="F14" s="84">
        <f t="shared" si="4"/>
        <v>1.2086517898312572</v>
      </c>
      <c r="G14" s="84"/>
      <c r="H14" s="36">
        <v>50805.871753915933</v>
      </c>
      <c r="I14" s="36">
        <v>20599.10335032369</v>
      </c>
      <c r="J14" s="36">
        <v>31725.841334267127</v>
      </c>
      <c r="K14" s="85">
        <f t="shared" si="5"/>
        <v>1.540156423059482</v>
      </c>
      <c r="L14" s="85">
        <f t="shared" si="6"/>
        <v>0.62445225795819193</v>
      </c>
      <c r="M14" s="85"/>
      <c r="N14" s="36">
        <f t="shared" si="0"/>
        <v>94134.428977361327</v>
      </c>
      <c r="O14" s="36">
        <f t="shared" si="1"/>
        <v>58772.286745097976</v>
      </c>
      <c r="P14" s="36">
        <f t="shared" si="2"/>
        <v>84094.979573190445</v>
      </c>
      <c r="Q14" s="85">
        <f t="shared" si="7"/>
        <v>1.4308611121074775</v>
      </c>
      <c r="R14" s="85">
        <f t="shared" si="8"/>
        <v>0.89334986664034155</v>
      </c>
      <c r="U14" s="66" t="s">
        <v>9</v>
      </c>
      <c r="V14" s="85">
        <v>16.335212810971012</v>
      </c>
      <c r="W14" s="85">
        <v>12.485533058134896</v>
      </c>
      <c r="X14" s="85">
        <v>17.746501067783822</v>
      </c>
      <c r="Z14" s="85">
        <v>13.912503766713566</v>
      </c>
      <c r="AA14" s="85">
        <v>14.26600221224707</v>
      </c>
      <c r="AB14" s="85">
        <v>18.56680274224161</v>
      </c>
      <c r="AD14" s="85">
        <v>13.392231446533739</v>
      </c>
      <c r="AE14" s="85">
        <v>11.427057424158702</v>
      </c>
      <c r="AF14" s="85">
        <v>16.686383697504095</v>
      </c>
    </row>
    <row r="15" spans="1:48" x14ac:dyDescent="0.35">
      <c r="A15" s="66" t="s">
        <v>10</v>
      </c>
      <c r="B15" s="36">
        <v>46005.41547499803</v>
      </c>
      <c r="C15" s="36">
        <v>44579.344761353001</v>
      </c>
      <c r="D15" s="36">
        <v>68965.010393947683</v>
      </c>
      <c r="E15" s="84">
        <f t="shared" si="3"/>
        <v>1.5470171390615695</v>
      </c>
      <c r="F15" s="84">
        <f t="shared" si="4"/>
        <v>1.499062875139715</v>
      </c>
      <c r="G15" s="84"/>
      <c r="H15" s="36">
        <v>38307.093974960902</v>
      </c>
      <c r="I15" s="36">
        <v>19856.169874066632</v>
      </c>
      <c r="J15" s="36">
        <v>51510.810059110154</v>
      </c>
      <c r="K15" s="85">
        <f t="shared" si="5"/>
        <v>2.5941966847486739</v>
      </c>
      <c r="L15" s="85">
        <f t="shared" si="6"/>
        <v>1.3446807030776009</v>
      </c>
      <c r="M15" s="85"/>
      <c r="N15" s="36">
        <f t="shared" si="0"/>
        <v>84312.509449958932</v>
      </c>
      <c r="O15" s="36">
        <f t="shared" si="1"/>
        <v>64435.514635419633</v>
      </c>
      <c r="P15" s="36">
        <f t="shared" si="2"/>
        <v>120475.82045305784</v>
      </c>
      <c r="Q15" s="85">
        <f t="shared" si="7"/>
        <v>1.8697114647833253</v>
      </c>
      <c r="R15" s="85">
        <f t="shared" si="8"/>
        <v>1.4289198748681833</v>
      </c>
      <c r="U15" s="66" t="s">
        <v>10</v>
      </c>
      <c r="V15" s="85">
        <v>9.875934481201492</v>
      </c>
      <c r="W15" s="85">
        <v>9.8091228567615047</v>
      </c>
      <c r="X15" s="85">
        <v>11.446508316265888</v>
      </c>
      <c r="Z15" s="85">
        <v>10.489236367617419</v>
      </c>
      <c r="AA15" s="85">
        <v>12.632343295255433</v>
      </c>
      <c r="AB15" s="85">
        <v>12.560235646556675</v>
      </c>
      <c r="AD15" s="85">
        <v>9.0705551884611069</v>
      </c>
      <c r="AE15" s="85">
        <v>9.0335491900349769</v>
      </c>
      <c r="AF15" s="85">
        <v>10.570414759153103</v>
      </c>
    </row>
    <row r="16" spans="1:48" x14ac:dyDescent="0.35">
      <c r="A16" s="66" t="s">
        <v>11</v>
      </c>
      <c r="B16" s="36">
        <v>77029.083778806918</v>
      </c>
      <c r="C16" s="36">
        <v>61935.391053351988</v>
      </c>
      <c r="D16" s="36">
        <v>160513.26197830879</v>
      </c>
      <c r="E16" s="84">
        <f t="shared" si="3"/>
        <v>2.5916242595455721</v>
      </c>
      <c r="F16" s="84">
        <f t="shared" si="4"/>
        <v>2.0838007425770648</v>
      </c>
      <c r="G16" s="84"/>
      <c r="H16" s="36">
        <v>13874.652805084006</v>
      </c>
      <c r="I16" s="36">
        <v>4762.8305299974236</v>
      </c>
      <c r="J16" s="36">
        <v>16304.835535656615</v>
      </c>
      <c r="K16" s="85">
        <f t="shared" si="5"/>
        <v>3.423349924580549</v>
      </c>
      <c r="L16" s="85">
        <f t="shared" si="6"/>
        <v>1.175152687761825</v>
      </c>
      <c r="M16" s="85"/>
      <c r="N16" s="36">
        <f t="shared" si="0"/>
        <v>90903.736583890917</v>
      </c>
      <c r="O16" s="36">
        <f t="shared" si="1"/>
        <v>66698.221583349412</v>
      </c>
      <c r="P16" s="36">
        <f t="shared" si="2"/>
        <v>176818.09751396539</v>
      </c>
      <c r="Q16" s="85">
        <f t="shared" si="7"/>
        <v>2.6510166735556018</v>
      </c>
      <c r="R16" s="85">
        <f t="shared" si="8"/>
        <v>1.9451136351341072</v>
      </c>
      <c r="U16" s="66" t="s">
        <v>11</v>
      </c>
      <c r="V16" s="85">
        <v>17.732660565732001</v>
      </c>
      <c r="W16" s="85">
        <v>17.573481259724826</v>
      </c>
      <c r="X16" s="85">
        <v>21.831516561483628</v>
      </c>
      <c r="Z16" s="85">
        <v>28.232076906195186</v>
      </c>
      <c r="AA16" s="85">
        <v>22.691492693937057</v>
      </c>
      <c r="AB16" s="85">
        <v>31.38085242054418</v>
      </c>
      <c r="AD16" s="85">
        <v>16.278613148138898</v>
      </c>
      <c r="AE16" s="85">
        <v>16.801400341366929</v>
      </c>
      <c r="AF16" s="85">
        <v>20.825727510031903</v>
      </c>
    </row>
    <row r="17" spans="1:35" x14ac:dyDescent="0.35">
      <c r="A17" s="66" t="s">
        <v>12</v>
      </c>
      <c r="B17" s="36">
        <v>28988.393844896622</v>
      </c>
      <c r="C17" s="36">
        <v>18613.29150292707</v>
      </c>
      <c r="D17" s="36">
        <v>22662.576952294614</v>
      </c>
      <c r="E17" s="84">
        <f t="shared" si="3"/>
        <v>1.2175480596073385</v>
      </c>
      <c r="F17" s="84">
        <f t="shared" si="4"/>
        <v>0.78178104911750179</v>
      </c>
      <c r="G17" s="84"/>
      <c r="H17" s="36">
        <v>5237.1645655681905</v>
      </c>
      <c r="I17" s="36">
        <v>698.63158025239227</v>
      </c>
      <c r="J17" s="36">
        <v>5060.9328462286367</v>
      </c>
      <c r="K17" s="85">
        <f t="shared" si="5"/>
        <v>7.2440653833602688</v>
      </c>
      <c r="L17" s="85">
        <f t="shared" si="6"/>
        <v>0.96634978390822557</v>
      </c>
      <c r="M17" s="85"/>
      <c r="N17" s="36">
        <f t="shared" si="0"/>
        <v>34225.558410464815</v>
      </c>
      <c r="O17" s="36">
        <f t="shared" si="1"/>
        <v>19311.923083179463</v>
      </c>
      <c r="P17" s="36">
        <f t="shared" si="2"/>
        <v>27723.50979852325</v>
      </c>
      <c r="Q17" s="85">
        <f t="shared" si="7"/>
        <v>1.4355644271735017</v>
      </c>
      <c r="R17" s="85">
        <f t="shared" si="8"/>
        <v>0.81002359307150129</v>
      </c>
      <c r="U17" s="66" t="s">
        <v>12</v>
      </c>
      <c r="V17" s="85">
        <v>18.944210044857705</v>
      </c>
      <c r="W17" s="85">
        <v>24.146308958298484</v>
      </c>
      <c r="X17" s="85">
        <v>27.302096025044857</v>
      </c>
      <c r="Z17" s="85">
        <v>93.491240603396591</v>
      </c>
      <c r="AA17" s="85">
        <v>63.291159110921789</v>
      </c>
      <c r="AB17" s="85">
        <v>95.804051643316754</v>
      </c>
      <c r="AD17" s="85">
        <v>22.711789575580205</v>
      </c>
      <c r="AE17" s="85">
        <v>24.430162425892956</v>
      </c>
      <c r="AF17" s="85">
        <v>32.239936609426564</v>
      </c>
    </row>
    <row r="18" spans="1:35" x14ac:dyDescent="0.35">
      <c r="A18" s="66" t="s">
        <v>13</v>
      </c>
      <c r="B18" s="36">
        <v>8773.7923710177802</v>
      </c>
      <c r="C18" s="36">
        <v>8025.2094038765345</v>
      </c>
      <c r="D18" s="36">
        <v>18387.179968769935</v>
      </c>
      <c r="E18" s="84">
        <f t="shared" si="3"/>
        <v>2.291177593433027</v>
      </c>
      <c r="F18" s="84">
        <f t="shared" si="4"/>
        <v>2.0956935372106349</v>
      </c>
      <c r="G18" s="84"/>
      <c r="H18" s="36">
        <v>11986.055961617616</v>
      </c>
      <c r="I18" s="36">
        <v>7469.2617894920122</v>
      </c>
      <c r="J18" s="36">
        <v>35452.133945198198</v>
      </c>
      <c r="K18" s="85">
        <f t="shared" si="5"/>
        <v>4.7464039880183817</v>
      </c>
      <c r="L18" s="85">
        <f t="shared" si="6"/>
        <v>2.9577814469350803</v>
      </c>
      <c r="M18" s="85"/>
      <c r="N18" s="36">
        <f t="shared" si="0"/>
        <v>20759.848332635396</v>
      </c>
      <c r="O18" s="36">
        <f t="shared" si="1"/>
        <v>15494.471193368547</v>
      </c>
      <c r="P18" s="36">
        <f t="shared" si="2"/>
        <v>53839.31391396813</v>
      </c>
      <c r="Q18" s="85">
        <f t="shared" si="7"/>
        <v>3.4747435547855758</v>
      </c>
      <c r="R18" s="85">
        <f t="shared" si="8"/>
        <v>2.5934348387955395</v>
      </c>
      <c r="U18" s="66" t="s">
        <v>13</v>
      </c>
      <c r="V18" s="85">
        <v>19.024986164773527</v>
      </c>
      <c r="W18" s="85">
        <v>20.499349643686564</v>
      </c>
      <c r="X18" s="85">
        <v>20.051328312292021</v>
      </c>
      <c r="Z18" s="85">
        <v>13.196671304950222</v>
      </c>
      <c r="AA18" s="85">
        <v>15.758581518624698</v>
      </c>
      <c r="AB18" s="85">
        <v>16.529419799404966</v>
      </c>
      <c r="AD18" s="85">
        <v>14.60853377532311</v>
      </c>
      <c r="AE18" s="85">
        <v>17.349762463883344</v>
      </c>
      <c r="AF18" s="85">
        <v>16.656973224954509</v>
      </c>
    </row>
    <row r="19" spans="1:35" x14ac:dyDescent="0.35">
      <c r="A19" s="66"/>
      <c r="B19" s="36"/>
      <c r="C19" s="36"/>
      <c r="D19" s="36"/>
      <c r="E19" s="84"/>
      <c r="F19" s="84"/>
      <c r="G19" s="84"/>
      <c r="H19" s="36"/>
      <c r="I19" s="36"/>
      <c r="J19" s="36"/>
      <c r="K19" s="84"/>
      <c r="L19" s="84"/>
      <c r="M19" s="84"/>
      <c r="N19" s="70"/>
      <c r="O19" s="70"/>
      <c r="P19" s="70"/>
      <c r="Q19" s="70"/>
      <c r="R19" s="70"/>
      <c r="U19" s="70"/>
      <c r="V19" s="70"/>
      <c r="W19" s="70"/>
      <c r="X19" s="70"/>
      <c r="Y19" s="70"/>
      <c r="Z19" s="70"/>
      <c r="AA19" s="70"/>
      <c r="AB19" s="70"/>
      <c r="AC19" s="70"/>
      <c r="AD19" s="70"/>
      <c r="AE19" s="70"/>
      <c r="AF19" s="70"/>
    </row>
    <row r="20" spans="1:35" ht="15" thickBot="1" x14ac:dyDescent="0.4">
      <c r="A20" s="90" t="s">
        <v>14</v>
      </c>
      <c r="B20" s="72">
        <f>SUM(B5:B19)</f>
        <v>1071129.2794241728</v>
      </c>
      <c r="C20" s="72">
        <f>SUM(C5:C19)</f>
        <v>967469.01909544459</v>
      </c>
      <c r="D20" s="72">
        <f>SUM(D5:D19)</f>
        <v>1891680.7420373778</v>
      </c>
      <c r="E20" s="31">
        <f t="shared" ref="E20" si="9">D20/C20</f>
        <v>1.9552881846346297</v>
      </c>
      <c r="F20" s="74">
        <f t="shared" ref="F20" si="10">D20/B20</f>
        <v>1.7660620229281048</v>
      </c>
      <c r="G20" s="74"/>
      <c r="H20" s="72">
        <f>SUM(H5:H19)</f>
        <v>965188.31301170157</v>
      </c>
      <c r="I20" s="72">
        <f>SUM(I5:I19)</f>
        <v>594598.26618729602</v>
      </c>
      <c r="J20" s="72">
        <f>SUM(J5:J19)</f>
        <v>1618798.4385242015</v>
      </c>
      <c r="K20" s="74">
        <f t="shared" ref="K20" si="11">J20/I20</f>
        <v>2.7225078352554206</v>
      </c>
      <c r="L20" s="31">
        <f t="shared" ref="L20" si="12">J20/H20</f>
        <v>1.6771840445032158</v>
      </c>
      <c r="M20" s="31"/>
      <c r="N20" s="72">
        <f>SUM(N5:N18)</f>
        <v>2036317.5924358747</v>
      </c>
      <c r="O20" s="72">
        <f t="shared" ref="O20:P20" si="13">SUM(O5:O18)</f>
        <v>1562067.2852827404</v>
      </c>
      <c r="P20" s="73">
        <f t="shared" si="13"/>
        <v>3510479.1805615793</v>
      </c>
      <c r="Q20" s="31">
        <f t="shared" ref="Q20" si="14">P20/O20</f>
        <v>2.2473290450648986</v>
      </c>
      <c r="R20" s="31">
        <f t="shared" ref="R20" si="15">P20/N20</f>
        <v>1.7239350058171867</v>
      </c>
      <c r="U20" s="73" t="s">
        <v>14</v>
      </c>
      <c r="V20" s="31">
        <v>5.4687496318714999</v>
      </c>
      <c r="W20" s="31">
        <v>5.5787628516511001</v>
      </c>
      <c r="X20" s="73">
        <v>6.043301999207678</v>
      </c>
      <c r="Y20" s="31"/>
      <c r="Z20" s="31">
        <v>5.3045847771749965</v>
      </c>
      <c r="AA20" s="31">
        <v>6.6395484185042264</v>
      </c>
      <c r="AB20" s="74">
        <v>6.7414448141115839</v>
      </c>
      <c r="AC20" s="31"/>
      <c r="AD20" s="31">
        <v>4.9621491779932896</v>
      </c>
      <c r="AE20" s="31">
        <v>5.3714917471172408</v>
      </c>
      <c r="AF20" s="74">
        <v>5.8739546444271422</v>
      </c>
    </row>
    <row r="21" spans="1:35" x14ac:dyDescent="0.35">
      <c r="A21" s="75" t="s">
        <v>235</v>
      </c>
      <c r="B21" s="76"/>
      <c r="C21" s="76"/>
      <c r="D21" s="76"/>
      <c r="E21" s="76"/>
      <c r="F21" s="76"/>
      <c r="G21" s="76"/>
      <c r="H21" s="76"/>
      <c r="I21" s="76"/>
      <c r="J21" s="76"/>
      <c r="K21" s="76"/>
      <c r="L21" s="76"/>
      <c r="M21" s="76"/>
      <c r="N21" s="76"/>
      <c r="O21" s="76"/>
      <c r="P21" s="76"/>
      <c r="Q21" s="76"/>
      <c r="R21" s="76"/>
    </row>
    <row r="22" spans="1:35" x14ac:dyDescent="0.35">
      <c r="A22" s="77"/>
      <c r="B22" s="78"/>
      <c r="C22" s="78"/>
      <c r="D22" s="78"/>
      <c r="E22" s="78"/>
      <c r="F22" s="78"/>
      <c r="G22" s="78"/>
      <c r="H22" s="78"/>
      <c r="I22" s="78"/>
      <c r="J22" s="78"/>
      <c r="K22" s="78"/>
      <c r="L22" s="78"/>
      <c r="M22" s="78"/>
      <c r="N22" s="78"/>
      <c r="O22" s="78"/>
      <c r="P22" s="78"/>
      <c r="Q22" s="78"/>
      <c r="R22" s="78"/>
    </row>
    <row r="25" spans="1:35" x14ac:dyDescent="0.35">
      <c r="U25" s="50" t="s">
        <v>204</v>
      </c>
      <c r="AI25" s="82"/>
    </row>
    <row r="26" spans="1:35" ht="15" thickBot="1" x14ac:dyDescent="0.4">
      <c r="A26" s="50" t="s">
        <v>205</v>
      </c>
      <c r="U26" s="68"/>
      <c r="Y26" s="68"/>
      <c r="AC26" s="68"/>
      <c r="AD26" s="68"/>
      <c r="AE26" s="68"/>
      <c r="AF26" s="68"/>
      <c r="AG26" s="68"/>
    </row>
    <row r="27" spans="1:35" ht="15" thickBot="1" x14ac:dyDescent="0.4">
      <c r="A27" s="52" t="s">
        <v>210</v>
      </c>
      <c r="B27" s="53" t="s">
        <v>180</v>
      </c>
      <c r="C27" s="53"/>
      <c r="D27" s="53"/>
      <c r="E27" s="53"/>
      <c r="F27" s="53"/>
      <c r="G27" s="60"/>
      <c r="H27" s="53" t="s">
        <v>181</v>
      </c>
      <c r="I27" s="55"/>
      <c r="J27" s="55"/>
      <c r="K27" s="55"/>
      <c r="L27" s="55"/>
      <c r="M27" s="83"/>
      <c r="N27" s="53" t="s">
        <v>182</v>
      </c>
      <c r="O27" s="55"/>
      <c r="P27" s="55"/>
      <c r="Q27" s="55"/>
      <c r="R27" s="55"/>
      <c r="U27" s="52" t="s">
        <v>210</v>
      </c>
      <c r="V27" s="53" t="s">
        <v>180</v>
      </c>
      <c r="W27" s="53"/>
      <c r="X27" s="53"/>
      <c r="Y27" s="54"/>
      <c r="Z27" s="53" t="s">
        <v>181</v>
      </c>
      <c r="AA27" s="55"/>
      <c r="AB27" s="55"/>
      <c r="AC27" s="54"/>
      <c r="AD27" s="53" t="s">
        <v>182</v>
      </c>
      <c r="AE27" s="55"/>
      <c r="AF27" s="55"/>
      <c r="AG27" s="68"/>
    </row>
    <row r="28" spans="1:35" ht="48.5" thickBot="1" x14ac:dyDescent="0.4">
      <c r="A28" s="59"/>
      <c r="B28" s="60" t="s">
        <v>183</v>
      </c>
      <c r="C28" s="60" t="s">
        <v>184</v>
      </c>
      <c r="D28" s="60" t="s">
        <v>185</v>
      </c>
      <c r="E28" s="60" t="s">
        <v>186</v>
      </c>
      <c r="F28" s="60" t="s">
        <v>187</v>
      </c>
      <c r="G28" s="60"/>
      <c r="H28" s="60" t="s">
        <v>183</v>
      </c>
      <c r="I28" s="60" t="s">
        <v>184</v>
      </c>
      <c r="J28" s="60" t="s">
        <v>185</v>
      </c>
      <c r="K28" s="60" t="s">
        <v>186</v>
      </c>
      <c r="L28" s="60" t="s">
        <v>187</v>
      </c>
      <c r="M28" s="60"/>
      <c r="N28" s="60" t="s">
        <v>183</v>
      </c>
      <c r="O28" s="60" t="s">
        <v>184</v>
      </c>
      <c r="P28" s="60" t="s">
        <v>185</v>
      </c>
      <c r="Q28" s="60" t="s">
        <v>186</v>
      </c>
      <c r="R28" s="60" t="s">
        <v>187</v>
      </c>
      <c r="U28" s="59"/>
      <c r="V28" s="60" t="s">
        <v>183</v>
      </c>
      <c r="W28" s="60" t="s">
        <v>184</v>
      </c>
      <c r="X28" s="60" t="s">
        <v>185</v>
      </c>
      <c r="Y28" s="61"/>
      <c r="Z28" s="60" t="s">
        <v>183</v>
      </c>
      <c r="AA28" s="60" t="s">
        <v>184</v>
      </c>
      <c r="AB28" s="60" t="s">
        <v>185</v>
      </c>
      <c r="AC28" s="60"/>
      <c r="AD28" s="60" t="s">
        <v>183</v>
      </c>
      <c r="AE28" s="60" t="s">
        <v>184</v>
      </c>
      <c r="AF28" s="60" t="s">
        <v>185</v>
      </c>
      <c r="AG28" s="68"/>
    </row>
    <row r="29" spans="1:35" x14ac:dyDescent="0.35">
      <c r="A29" s="36" t="s">
        <v>169</v>
      </c>
      <c r="B29" s="36">
        <v>39239.518416527972</v>
      </c>
      <c r="C29" s="36">
        <v>33132.157505230294</v>
      </c>
      <c r="D29" s="36">
        <v>41948.480390330275</v>
      </c>
      <c r="E29" s="84">
        <f>D29/C29</f>
        <v>1.2660956469166917</v>
      </c>
      <c r="F29" s="84">
        <f>D29/B29</f>
        <v>1.0690365754504589</v>
      </c>
      <c r="G29" s="84"/>
      <c r="H29" s="36">
        <v>13264.093799427586</v>
      </c>
      <c r="I29" s="36">
        <v>6748.3463088684239</v>
      </c>
      <c r="J29" s="36">
        <v>17794.318648105698</v>
      </c>
      <c r="K29" s="85">
        <f>J29/I29</f>
        <v>2.6368413584111816</v>
      </c>
      <c r="L29" s="85">
        <f>J29/H29</f>
        <v>1.3415404713794783</v>
      </c>
      <c r="M29" s="85"/>
      <c r="N29" s="67">
        <f t="shared" ref="N29:N38" si="16">SUM(B29,H29)</f>
        <v>52503.61221595556</v>
      </c>
      <c r="O29" s="36">
        <v>39880.50390625</v>
      </c>
      <c r="P29" s="36">
        <v>59742.80078125</v>
      </c>
      <c r="Q29" s="85">
        <f>P29/O29</f>
        <v>1.4980452835222882</v>
      </c>
      <c r="R29" s="85">
        <f>P29/N29</f>
        <v>1.1378798193068798</v>
      </c>
      <c r="U29" s="36" t="s">
        <v>169</v>
      </c>
      <c r="V29" s="85">
        <v>13.395643531209506</v>
      </c>
      <c r="W29" s="85">
        <v>14.64938004915027</v>
      </c>
      <c r="X29" s="85">
        <v>15.930838937998889</v>
      </c>
      <c r="Z29" s="85">
        <v>17.816496278697041</v>
      </c>
      <c r="AA29" s="85">
        <v>22.056781947081973</v>
      </c>
      <c r="AB29" s="85">
        <v>19.444188801140015</v>
      </c>
      <c r="AD29" s="85">
        <v>17.816496278697041</v>
      </c>
      <c r="AE29" s="85">
        <v>22.056781947081973</v>
      </c>
      <c r="AF29" s="85">
        <v>19.444188801140015</v>
      </c>
      <c r="AG29" s="68"/>
    </row>
    <row r="30" spans="1:35" x14ac:dyDescent="0.35">
      <c r="A30" s="36" t="s">
        <v>170</v>
      </c>
      <c r="B30" s="36">
        <v>247613.02932175066</v>
      </c>
      <c r="C30" s="86">
        <v>224080.08361510406</v>
      </c>
      <c r="D30" s="36">
        <v>408421.62493217125</v>
      </c>
      <c r="E30" s="84">
        <f t="shared" ref="E30:E38" si="17">D30/C30</f>
        <v>1.8226591955120179</v>
      </c>
      <c r="F30" s="84">
        <f t="shared" ref="F30:F38" si="18">D30/B30</f>
        <v>1.6494351127277087</v>
      </c>
      <c r="G30" s="84"/>
      <c r="H30" s="36">
        <v>156960.25987654767</v>
      </c>
      <c r="I30" s="36">
        <v>98558.466444688209</v>
      </c>
      <c r="J30" s="36">
        <v>195266.07688023415</v>
      </c>
      <c r="K30" s="85">
        <f t="shared" ref="K30:K38" si="19">J30/I30</f>
        <v>1.9812207304363751</v>
      </c>
      <c r="L30" s="85">
        <f t="shared" ref="L30:L38" si="20">J30/H30</f>
        <v>1.2440478694021961</v>
      </c>
      <c r="M30" s="85"/>
      <c r="N30" s="67">
        <f t="shared" si="16"/>
        <v>404573.28919829836</v>
      </c>
      <c r="O30" s="36">
        <v>322625.96875</v>
      </c>
      <c r="P30" s="36">
        <v>603687.6875</v>
      </c>
      <c r="Q30" s="85">
        <f t="shared" ref="Q30:Q38" si="21">P30/O30</f>
        <v>1.8711689261684705</v>
      </c>
      <c r="R30" s="85">
        <f t="shared" ref="R30:R38" si="22">P30/N30</f>
        <v>1.4921590317943785</v>
      </c>
      <c r="U30" s="36" t="s">
        <v>170</v>
      </c>
      <c r="V30" s="85">
        <v>8.1548748018973676</v>
      </c>
      <c r="W30" s="85">
        <v>8.3069744182809035</v>
      </c>
      <c r="X30" s="85">
        <v>10.091202498196621</v>
      </c>
      <c r="Z30" s="85">
        <v>8.2817971605175895</v>
      </c>
      <c r="AA30" s="85">
        <v>10.047068069139817</v>
      </c>
      <c r="AB30" s="85">
        <v>9.5258862960114232</v>
      </c>
      <c r="AD30" s="85">
        <v>8.2817971605175895</v>
      </c>
      <c r="AE30" s="85">
        <v>10.047068069139817</v>
      </c>
      <c r="AF30" s="85">
        <v>9.5258862960114232</v>
      </c>
      <c r="AG30" s="68"/>
    </row>
    <row r="31" spans="1:35" x14ac:dyDescent="0.35">
      <c r="A31" s="36" t="s">
        <v>171</v>
      </c>
      <c r="B31" s="36">
        <v>175979.41707165947</v>
      </c>
      <c r="C31" s="86">
        <v>170786.65285116274</v>
      </c>
      <c r="D31" s="36">
        <v>399310.8935473396</v>
      </c>
      <c r="E31" s="84">
        <f t="shared" si="17"/>
        <v>2.3380685017308189</v>
      </c>
      <c r="F31" s="84">
        <f t="shared" si="18"/>
        <v>2.269077260238558</v>
      </c>
      <c r="G31" s="84"/>
      <c r="H31" s="36">
        <v>157769.22991330654</v>
      </c>
      <c r="I31" s="36">
        <v>93771.611500046056</v>
      </c>
      <c r="J31" s="36">
        <v>286465.37767513125</v>
      </c>
      <c r="K31" s="85">
        <f t="shared" si="19"/>
        <v>3.0549264654046238</v>
      </c>
      <c r="L31" s="85">
        <f t="shared" si="20"/>
        <v>1.8157240029157944</v>
      </c>
      <c r="M31" s="85"/>
      <c r="N31" s="67">
        <f t="shared" si="16"/>
        <v>333748.64698496601</v>
      </c>
      <c r="O31" s="36">
        <v>264223.875</v>
      </c>
      <c r="P31" s="36">
        <v>685776.3125</v>
      </c>
      <c r="Q31" s="85">
        <f t="shared" si="21"/>
        <v>2.5954365876285781</v>
      </c>
      <c r="R31" s="85">
        <f t="shared" si="22"/>
        <v>2.0547688168782039</v>
      </c>
      <c r="U31" s="36" t="s">
        <v>171</v>
      </c>
      <c r="V31" s="85">
        <v>15.251338188788091</v>
      </c>
      <c r="W31" s="85">
        <v>15.331678571489354</v>
      </c>
      <c r="X31" s="85">
        <v>15.499039803341756</v>
      </c>
      <c r="Z31" s="85">
        <v>14.894061671122882</v>
      </c>
      <c r="AA31" s="85">
        <v>18.231437997273936</v>
      </c>
      <c r="AB31" s="85">
        <v>17.07727225114018</v>
      </c>
      <c r="AD31" s="85">
        <v>14.894061671122882</v>
      </c>
      <c r="AE31" s="85">
        <v>18.231437997273936</v>
      </c>
      <c r="AF31" s="85">
        <v>17.07727225114018</v>
      </c>
      <c r="AG31" s="68"/>
    </row>
    <row r="32" spans="1:35" x14ac:dyDescent="0.35">
      <c r="A32" s="36" t="s">
        <v>172</v>
      </c>
      <c r="B32" s="36">
        <v>5228.6625781950816</v>
      </c>
      <c r="C32" s="86">
        <v>4491.558663839478</v>
      </c>
      <c r="D32" s="36">
        <v>7368.6173785667379</v>
      </c>
      <c r="E32" s="87">
        <f t="shared" si="17"/>
        <v>1.6405479545196211</v>
      </c>
      <c r="F32" s="84">
        <f t="shared" si="18"/>
        <v>1.4092738378827196</v>
      </c>
      <c r="G32" s="84"/>
      <c r="H32" s="36">
        <v>9892.739728998813</v>
      </c>
      <c r="I32" s="36">
        <v>3581.7356680118046</v>
      </c>
      <c r="J32" s="36">
        <v>16405.878281369343</v>
      </c>
      <c r="K32" s="85">
        <f t="shared" si="19"/>
        <v>4.5804268661947702</v>
      </c>
      <c r="L32" s="85">
        <f t="shared" si="20"/>
        <v>1.658375609870582</v>
      </c>
      <c r="M32" s="85"/>
      <c r="N32" s="67">
        <f t="shared" si="16"/>
        <v>15121.402307193894</v>
      </c>
      <c r="O32" s="36">
        <v>7970.87353515625</v>
      </c>
      <c r="P32" s="36">
        <v>23774.49609375</v>
      </c>
      <c r="Q32" s="85">
        <f t="shared" si="21"/>
        <v>2.9826713457302341</v>
      </c>
      <c r="R32" s="85">
        <f t="shared" si="22"/>
        <v>1.5722414899601911</v>
      </c>
      <c r="U32" s="36" t="s">
        <v>172</v>
      </c>
      <c r="V32" s="85">
        <v>25.818016485199202</v>
      </c>
      <c r="W32" s="85">
        <v>27.983785955587031</v>
      </c>
      <c r="X32" s="85">
        <v>32.09402224593719</v>
      </c>
      <c r="Z32" s="85">
        <v>23.034586873294348</v>
      </c>
      <c r="AA32" s="85">
        <v>18.717003393404777</v>
      </c>
      <c r="AB32" s="85">
        <v>25.934220948867154</v>
      </c>
      <c r="AD32" s="88">
        <v>23.034586873294348</v>
      </c>
      <c r="AE32" s="88">
        <v>18.717003393404777</v>
      </c>
      <c r="AF32" s="88">
        <v>25.934220948867154</v>
      </c>
      <c r="AG32" s="68"/>
    </row>
    <row r="33" spans="1:33" x14ac:dyDescent="0.35">
      <c r="A33" s="36" t="s">
        <v>173</v>
      </c>
      <c r="B33" s="36">
        <v>313936.24071171711</v>
      </c>
      <c r="C33" s="36">
        <v>283448.31066947011</v>
      </c>
      <c r="D33" s="36">
        <v>566976.02794902865</v>
      </c>
      <c r="E33" s="84">
        <f t="shared" si="17"/>
        <v>2.0002801449403629</v>
      </c>
      <c r="F33" s="84">
        <f t="shared" si="18"/>
        <v>1.8060228620424685</v>
      </c>
      <c r="G33" s="84"/>
      <c r="H33" s="36">
        <v>298870.96069677011</v>
      </c>
      <c r="I33" s="36">
        <v>222184.48219958018</v>
      </c>
      <c r="J33" s="36">
        <v>572777.17289851687</v>
      </c>
      <c r="K33" s="85">
        <f t="shared" si="19"/>
        <v>2.5779350890221582</v>
      </c>
      <c r="L33" s="85">
        <f t="shared" si="20"/>
        <v>1.9164698087869694</v>
      </c>
      <c r="M33" s="85"/>
      <c r="N33" s="67">
        <f t="shared" si="16"/>
        <v>612807.20140848728</v>
      </c>
      <c r="O33" s="36">
        <v>505632.78125</v>
      </c>
      <c r="P33" s="36">
        <v>1139753.125</v>
      </c>
      <c r="Q33" s="85">
        <f t="shared" si="21"/>
        <v>2.2541124058103184</v>
      </c>
      <c r="R33" s="85">
        <f t="shared" si="22"/>
        <v>1.8598885952716786</v>
      </c>
      <c r="U33" s="36" t="s">
        <v>173</v>
      </c>
      <c r="V33" s="85">
        <v>13.467807028333375</v>
      </c>
      <c r="W33" s="85">
        <v>13.812591211276883</v>
      </c>
      <c r="X33" s="85">
        <v>12.88189906127557</v>
      </c>
      <c r="Z33" s="85">
        <v>11.683630352164382</v>
      </c>
      <c r="AA33" s="85">
        <v>13.22952123579168</v>
      </c>
      <c r="AB33" s="85">
        <v>13.690469685321723</v>
      </c>
      <c r="AD33" s="85">
        <v>11.683630352164382</v>
      </c>
      <c r="AE33" s="85">
        <v>13.22952123579168</v>
      </c>
      <c r="AF33" s="85">
        <v>13.690469685321723</v>
      </c>
      <c r="AG33" s="68"/>
    </row>
    <row r="34" spans="1:33" x14ac:dyDescent="0.35">
      <c r="A34" s="36" t="s">
        <v>174</v>
      </c>
      <c r="B34" s="36">
        <v>117127.43308116731</v>
      </c>
      <c r="C34" s="36">
        <v>108997.10431836366</v>
      </c>
      <c r="D34" s="36">
        <v>170951.95175351895</v>
      </c>
      <c r="E34" s="84">
        <f t="shared" si="17"/>
        <v>1.5684081960030312</v>
      </c>
      <c r="F34" s="84">
        <f t="shared" si="18"/>
        <v>1.4595381052622587</v>
      </c>
      <c r="G34" s="84"/>
      <c r="H34" s="36">
        <v>147728.70692477623</v>
      </c>
      <c r="I34" s="36">
        <v>72644.038361549508</v>
      </c>
      <c r="J34" s="36">
        <v>208148.91098448241</v>
      </c>
      <c r="K34" s="85">
        <f t="shared" si="19"/>
        <v>2.8653268138608281</v>
      </c>
      <c r="L34" s="85">
        <f t="shared" si="20"/>
        <v>1.4089943337179027</v>
      </c>
      <c r="M34" s="85"/>
      <c r="N34" s="67">
        <f t="shared" si="16"/>
        <v>264856.14000594354</v>
      </c>
      <c r="O34" s="36">
        <v>181641.140625</v>
      </c>
      <c r="P34" s="36">
        <v>379100.875</v>
      </c>
      <c r="Q34" s="85">
        <f t="shared" si="21"/>
        <v>2.0870870646130637</v>
      </c>
      <c r="R34" s="85">
        <f t="shared" si="22"/>
        <v>1.4313463716245836</v>
      </c>
      <c r="U34" s="36" t="s">
        <v>174</v>
      </c>
      <c r="V34" s="85">
        <v>11.232028127318216</v>
      </c>
      <c r="W34" s="85">
        <v>11.375811388380122</v>
      </c>
      <c r="X34" s="85">
        <v>12.085555164044107</v>
      </c>
      <c r="Z34" s="85">
        <v>10.967129844615167</v>
      </c>
      <c r="AA34" s="85">
        <v>12.84887796255253</v>
      </c>
      <c r="AB34" s="85">
        <v>13.920137566796129</v>
      </c>
      <c r="AD34" s="85">
        <v>10.967129844615167</v>
      </c>
      <c r="AE34" s="85">
        <v>12.84887796255253</v>
      </c>
      <c r="AF34" s="85">
        <v>13.920137566796129</v>
      </c>
      <c r="AG34" s="68"/>
    </row>
    <row r="35" spans="1:33" x14ac:dyDescent="0.35">
      <c r="A35" s="36" t="s">
        <v>175</v>
      </c>
      <c r="B35" s="36">
        <v>28988.393844896633</v>
      </c>
      <c r="C35" s="36">
        <v>18613.291502927077</v>
      </c>
      <c r="D35" s="36">
        <v>22662.576952294614</v>
      </c>
      <c r="E35" s="84">
        <f t="shared" si="17"/>
        <v>1.217548059607338</v>
      </c>
      <c r="F35" s="84">
        <f t="shared" si="18"/>
        <v>0.78178104911750157</v>
      </c>
      <c r="G35" s="84"/>
      <c r="H35" s="36">
        <v>5237.1645655681914</v>
      </c>
      <c r="I35" s="36">
        <v>698.63158025239227</v>
      </c>
      <c r="J35" s="36">
        <v>5060.9328462286367</v>
      </c>
      <c r="K35" s="85">
        <f t="shared" si="19"/>
        <v>7.2440653833602688</v>
      </c>
      <c r="L35" s="85">
        <f t="shared" si="20"/>
        <v>0.96634978390822535</v>
      </c>
      <c r="M35" s="85"/>
      <c r="N35" s="67">
        <f t="shared" si="16"/>
        <v>34225.558410464822</v>
      </c>
      <c r="O35" s="36">
        <v>19311.921875</v>
      </c>
      <c r="P35" s="36">
        <v>27723.509765625</v>
      </c>
      <c r="Q35" s="85">
        <f t="shared" si="21"/>
        <v>1.4355645152807972</v>
      </c>
      <c r="R35" s="85">
        <f t="shared" si="22"/>
        <v>0.8100235921102823</v>
      </c>
      <c r="U35" s="36" t="s">
        <v>175</v>
      </c>
      <c r="V35" s="85">
        <v>18.944210044857705</v>
      </c>
      <c r="W35" s="85">
        <v>24.146308958298473</v>
      </c>
      <c r="X35" s="85">
        <v>27.302096025044857</v>
      </c>
      <c r="Z35" s="85">
        <v>93.491240603396591</v>
      </c>
      <c r="AA35" s="85">
        <v>63.291159110921789</v>
      </c>
      <c r="AB35" s="85">
        <v>95.804051643316754</v>
      </c>
      <c r="AD35" s="85">
        <v>93.491240603396591</v>
      </c>
      <c r="AE35" s="85">
        <v>63.291159110921789</v>
      </c>
      <c r="AF35" s="85">
        <v>95.804051643316754</v>
      </c>
      <c r="AG35" s="68"/>
    </row>
    <row r="36" spans="1:33" x14ac:dyDescent="0.35">
      <c r="A36" s="36" t="s">
        <v>176</v>
      </c>
      <c r="B36" s="36">
        <v>43328.55722344543</v>
      </c>
      <c r="C36" s="36">
        <v>38173.1833947743</v>
      </c>
      <c r="D36" s="36">
        <v>52369.138238923348</v>
      </c>
      <c r="E36" s="84">
        <f t="shared" si="17"/>
        <v>1.3718829183654722</v>
      </c>
      <c r="F36" s="84">
        <f t="shared" si="18"/>
        <v>1.2086517898312568</v>
      </c>
      <c r="G36" s="84"/>
      <c r="H36" s="36">
        <v>50805.87175391589</v>
      </c>
      <c r="I36" s="36">
        <v>20599.10335032369</v>
      </c>
      <c r="J36" s="36">
        <v>31725.841334267119</v>
      </c>
      <c r="K36" s="85">
        <f t="shared" si="19"/>
        <v>1.5401564230594815</v>
      </c>
      <c r="L36" s="85">
        <f t="shared" si="20"/>
        <v>0.62445225795819226</v>
      </c>
      <c r="M36" s="85"/>
      <c r="N36" s="67">
        <f t="shared" si="16"/>
        <v>94134.428977361327</v>
      </c>
      <c r="O36" s="36">
        <v>58772.28515625</v>
      </c>
      <c r="P36" s="36">
        <v>84094.9765625</v>
      </c>
      <c r="Q36" s="85">
        <f t="shared" si="21"/>
        <v>1.4308610995629649</v>
      </c>
      <c r="R36" s="85">
        <f t="shared" si="22"/>
        <v>0.89334983465745832</v>
      </c>
      <c r="U36" s="36" t="s">
        <v>176</v>
      </c>
      <c r="V36" s="85">
        <v>16.335212810971012</v>
      </c>
      <c r="W36" s="85">
        <v>12.485533058134896</v>
      </c>
      <c r="X36" s="85">
        <v>17.746501067783822</v>
      </c>
      <c r="Z36" s="85">
        <v>13.912503766713566</v>
      </c>
      <c r="AA36" s="85">
        <v>14.26600221224707</v>
      </c>
      <c r="AB36" s="85">
        <v>18.56680274224161</v>
      </c>
      <c r="AD36" s="85">
        <v>13.912503766713566</v>
      </c>
      <c r="AE36" s="85">
        <v>14.26600221224707</v>
      </c>
      <c r="AF36" s="85">
        <v>18.56680274224161</v>
      </c>
      <c r="AG36" s="68"/>
    </row>
    <row r="37" spans="1:33" x14ac:dyDescent="0.35">
      <c r="A37" s="36" t="s">
        <v>177</v>
      </c>
      <c r="B37" s="36">
        <v>35621.613205849091</v>
      </c>
      <c r="C37" s="86">
        <v>32736.834295414268</v>
      </c>
      <c r="D37" s="36">
        <v>60650.97817670244</v>
      </c>
      <c r="E37" s="84">
        <f t="shared" si="17"/>
        <v>1.8526830550991409</v>
      </c>
      <c r="F37" s="84">
        <f t="shared" si="18"/>
        <v>1.702645464881515</v>
      </c>
      <c r="G37" s="84"/>
      <c r="H37" s="36">
        <v>39285.810661311611</v>
      </c>
      <c r="I37" s="36">
        <v>29909.97104632984</v>
      </c>
      <c r="J37" s="36">
        <v>88687.719171341756</v>
      </c>
      <c r="K37" s="85">
        <f t="shared" si="19"/>
        <v>2.9651556343523895</v>
      </c>
      <c r="L37" s="85">
        <f t="shared" si="20"/>
        <v>2.2575000408145018</v>
      </c>
      <c r="M37" s="85"/>
      <c r="N37" s="67">
        <f t="shared" si="16"/>
        <v>74907.423867160702</v>
      </c>
      <c r="O37" s="36">
        <v>62500.98046875</v>
      </c>
      <c r="P37" s="36">
        <v>149338.703125</v>
      </c>
      <c r="Q37" s="85">
        <f t="shared" si="21"/>
        <v>2.3893817665735368</v>
      </c>
      <c r="R37" s="85">
        <f t="shared" si="22"/>
        <v>1.9936435591462098</v>
      </c>
      <c r="U37" s="36" t="s">
        <v>177</v>
      </c>
      <c r="V37" s="85">
        <v>22.021378024047248</v>
      </c>
      <c r="W37" s="85">
        <v>22.970452062130857</v>
      </c>
      <c r="X37" s="85">
        <v>20.184962010444021</v>
      </c>
      <c r="Z37" s="85">
        <v>24.406445849862603</v>
      </c>
      <c r="AA37" s="85">
        <v>29.365999555049388</v>
      </c>
      <c r="AB37" s="85">
        <v>21.56440386258857</v>
      </c>
      <c r="AD37" s="85">
        <v>24.406445849862603</v>
      </c>
      <c r="AE37" s="85">
        <v>29.365999555049388</v>
      </c>
      <c r="AF37" s="85">
        <v>21.56440386258857</v>
      </c>
      <c r="AG37" s="68"/>
    </row>
    <row r="38" spans="1:33" x14ac:dyDescent="0.35">
      <c r="A38" s="36" t="s">
        <v>178</v>
      </c>
      <c r="B38" s="36">
        <v>64066.413968963956</v>
      </c>
      <c r="C38" s="36">
        <v>53605.058954054206</v>
      </c>
      <c r="D38" s="36">
        <v>161020.45271850328</v>
      </c>
      <c r="E38" s="84">
        <f t="shared" si="17"/>
        <v>3.0038294120059938</v>
      </c>
      <c r="F38" s="84">
        <f t="shared" si="18"/>
        <v>2.513336438598035</v>
      </c>
      <c r="G38" s="84"/>
      <c r="H38" s="36">
        <v>85373.475091079206</v>
      </c>
      <c r="I38" s="36">
        <v>45901.879727645879</v>
      </c>
      <c r="J38" s="36">
        <v>196466.20980452391</v>
      </c>
      <c r="K38" s="85">
        <f t="shared" si="19"/>
        <v>4.280134298861749</v>
      </c>
      <c r="L38" s="85">
        <f t="shared" si="20"/>
        <v>2.3012558595620871</v>
      </c>
      <c r="M38" s="85"/>
      <c r="N38" s="67">
        <f t="shared" si="16"/>
        <v>149439.88906004315</v>
      </c>
      <c r="O38" s="36">
        <v>99506.9375</v>
      </c>
      <c r="P38" s="36">
        <v>357486.65625</v>
      </c>
      <c r="Q38" s="85">
        <f t="shared" si="21"/>
        <v>3.5925802283885986</v>
      </c>
      <c r="R38" s="85">
        <f t="shared" si="22"/>
        <v>2.3921769381558238</v>
      </c>
      <c r="U38" s="36" t="s">
        <v>178</v>
      </c>
      <c r="V38" s="85">
        <v>26.093121792626295</v>
      </c>
      <c r="W38" s="85">
        <v>23.904563954035098</v>
      </c>
      <c r="X38" s="85">
        <v>25.692759896605999</v>
      </c>
      <c r="Z38" s="85">
        <v>21.151534637209917</v>
      </c>
      <c r="AA38" s="85">
        <v>29.602955829093236</v>
      </c>
      <c r="AB38" s="85">
        <v>22.956032838810632</v>
      </c>
      <c r="AD38" s="85">
        <v>21.151534637209917</v>
      </c>
      <c r="AE38" s="85">
        <v>29.602955829093236</v>
      </c>
      <c r="AF38" s="85">
        <v>22.956032838810632</v>
      </c>
      <c r="AG38" s="68"/>
    </row>
    <row r="39" spans="1:33" x14ac:dyDescent="0.35">
      <c r="E39" s="84"/>
      <c r="F39" s="84"/>
      <c r="G39" s="84"/>
      <c r="K39" s="85"/>
      <c r="L39" s="85"/>
      <c r="M39" s="85"/>
      <c r="N39" s="81"/>
      <c r="O39" s="81"/>
      <c r="P39" s="81"/>
      <c r="Q39" s="85"/>
      <c r="R39" s="85"/>
      <c r="U39" s="66"/>
      <c r="V39" s="85"/>
      <c r="W39" s="85"/>
      <c r="X39" s="85"/>
      <c r="Z39" s="85"/>
      <c r="AA39" s="85"/>
      <c r="AB39" s="85"/>
      <c r="AD39" s="85"/>
      <c r="AE39" s="85"/>
      <c r="AF39" s="85"/>
      <c r="AG39" s="68"/>
    </row>
    <row r="40" spans="1:33" ht="15" thickBot="1" x14ac:dyDescent="0.4">
      <c r="A40" s="90" t="s">
        <v>14</v>
      </c>
      <c r="B40" s="91">
        <f>SUM(B29:B39)</f>
        <v>1071129.2794241726</v>
      </c>
      <c r="C40" s="91">
        <f>SUM(C29:C39)</f>
        <v>968064.23577034031</v>
      </c>
      <c r="D40" s="91">
        <f>SUM(D29:D39)</f>
        <v>1891680.7420373794</v>
      </c>
      <c r="E40" s="92">
        <f t="shared" ref="E40" si="23">D40/C40</f>
        <v>1.9540859708881491</v>
      </c>
      <c r="F40" s="92">
        <f t="shared" ref="F40" si="24">D40/B40</f>
        <v>1.7660620229281065</v>
      </c>
      <c r="G40" s="92"/>
      <c r="H40" s="91">
        <f>SUM(H29:H39)</f>
        <v>965188.3130117018</v>
      </c>
      <c r="I40" s="91">
        <f>SUM(I29:I39)</f>
        <v>594598.2661872959</v>
      </c>
      <c r="J40" s="91">
        <f>SUM(J29:J39)</f>
        <v>1618798.438524201</v>
      </c>
      <c r="K40" s="74">
        <f t="shared" ref="K40" si="25">J40/I40</f>
        <v>2.7225078352554202</v>
      </c>
      <c r="L40" s="31">
        <f t="shared" ref="L40" si="26">J40/H40</f>
        <v>1.6771840445032149</v>
      </c>
      <c r="M40" s="31"/>
      <c r="N40" s="91">
        <f>SUM(N29:N39)</f>
        <v>2036317.592435875</v>
      </c>
      <c r="O40" s="91">
        <f>SUM(O29:O39)</f>
        <v>1562067.2680664063</v>
      </c>
      <c r="P40" s="91">
        <f>SUM(P29:P39)</f>
        <v>3510479.142578125</v>
      </c>
      <c r="Q40" s="31">
        <f t="shared" ref="Q40" si="27">P40/O40</f>
        <v>2.2473290455177044</v>
      </c>
      <c r="R40" s="31">
        <f t="shared" ref="R40" si="28">P40/N40</f>
        <v>1.7239349871641756</v>
      </c>
      <c r="U40" s="73" t="s">
        <v>14</v>
      </c>
      <c r="V40" s="93">
        <v>5.4687496318714999</v>
      </c>
      <c r="W40" s="93">
        <v>5.5787628516511001</v>
      </c>
      <c r="X40" s="94">
        <v>6.043301999207678</v>
      </c>
      <c r="Y40" s="31"/>
      <c r="Z40" s="31">
        <v>5.3045847771749965</v>
      </c>
      <c r="AA40" s="31">
        <v>6.6395484185042264</v>
      </c>
      <c r="AB40" s="74">
        <v>6.7414448141115839</v>
      </c>
      <c r="AC40" s="31"/>
      <c r="AD40" s="31">
        <v>4.9621491779932896</v>
      </c>
      <c r="AE40" s="31">
        <v>5.3714917471172408</v>
      </c>
      <c r="AF40" s="74">
        <v>5.8739546444271422</v>
      </c>
    </row>
    <row r="41" spans="1:33" ht="15" thickBot="1" x14ac:dyDescent="0.4">
      <c r="H41" s="95"/>
      <c r="I41" s="95"/>
      <c r="J41" s="95"/>
      <c r="N41" s="95"/>
      <c r="O41" s="95"/>
      <c r="P41" s="95"/>
    </row>
    <row r="42" spans="1:33" x14ac:dyDescent="0.35">
      <c r="A42" s="75" t="s">
        <v>235</v>
      </c>
      <c r="B42" s="76"/>
      <c r="C42" s="76"/>
      <c r="D42" s="76"/>
      <c r="E42" s="76"/>
      <c r="F42" s="76"/>
      <c r="G42" s="76"/>
      <c r="H42" s="76"/>
      <c r="I42" s="76"/>
      <c r="J42" s="76"/>
      <c r="K42" s="76"/>
      <c r="L42" s="76"/>
      <c r="M42" s="76"/>
      <c r="N42" s="76"/>
      <c r="O42" s="76"/>
      <c r="P42" s="76"/>
      <c r="Q42" s="76"/>
      <c r="R42" s="76"/>
    </row>
    <row r="43" spans="1:33" x14ac:dyDescent="0.35">
      <c r="A43" s="77"/>
      <c r="B43" s="78"/>
      <c r="C43" s="78"/>
      <c r="D43" s="78"/>
      <c r="E43" s="78"/>
      <c r="F43" s="78"/>
      <c r="G43" s="78"/>
      <c r="H43" s="78"/>
      <c r="I43" s="78"/>
      <c r="J43" s="78"/>
      <c r="K43" s="78"/>
      <c r="L43" s="78"/>
      <c r="M43" s="78"/>
      <c r="N43" s="78"/>
      <c r="O43" s="78"/>
      <c r="P43" s="78"/>
      <c r="Q43" s="78"/>
      <c r="R43" s="78"/>
    </row>
    <row r="44" spans="1:33" x14ac:dyDescent="0.35">
      <c r="O44" s="79"/>
    </row>
  </sheetData>
  <mergeCells count="18">
    <mergeCell ref="AD27:AF27"/>
    <mergeCell ref="A27:A28"/>
    <mergeCell ref="B27:F27"/>
    <mergeCell ref="H27:L27"/>
    <mergeCell ref="N27:R27"/>
    <mergeCell ref="U27:U28"/>
    <mergeCell ref="AD3:AF3"/>
    <mergeCell ref="A3:A4"/>
    <mergeCell ref="B3:F3"/>
    <mergeCell ref="H3:L3"/>
    <mergeCell ref="N3:R3"/>
    <mergeCell ref="U3:U4"/>
    <mergeCell ref="A21:R22"/>
    <mergeCell ref="A42:R43"/>
    <mergeCell ref="V3:X3"/>
    <mergeCell ref="V27:X27"/>
    <mergeCell ref="Z3:AB3"/>
    <mergeCell ref="Z27:AB27"/>
  </mergeCells>
  <pageMargins left="0.7" right="0.7" top="0.75" bottom="0.75" header="0.3" footer="0.3"/>
  <pageSetup scale="60" orientation="portrait" r:id="rId1"/>
  <colBreaks count="1" manualBreakCount="1">
    <brk id="18" max="1048575"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F42"/>
  <sheetViews>
    <sheetView view="pageBreakPreview" zoomScaleNormal="100" zoomScaleSheetLayoutView="100" workbookViewId="0">
      <selection activeCell="E10" sqref="E10"/>
    </sheetView>
  </sheetViews>
  <sheetFormatPr defaultRowHeight="14.5" x14ac:dyDescent="0.35"/>
  <cols>
    <col min="1" max="1" width="8.7265625" style="48"/>
    <col min="2" max="2" width="11.81640625" style="48" customWidth="1"/>
    <col min="3" max="5" width="8.7265625" style="48"/>
    <col min="6" max="7" width="6.81640625" style="48" bestFit="1" customWidth="1"/>
    <col min="8" max="16384" width="8.7265625" style="48"/>
  </cols>
  <sheetData>
    <row r="1" spans="2:32" x14ac:dyDescent="0.35">
      <c r="B1" s="47" t="s">
        <v>192</v>
      </c>
      <c r="U1" s="51" t="s">
        <v>249</v>
      </c>
    </row>
    <row r="2" spans="2:32" ht="15" thickBot="1" x14ac:dyDescent="0.4"/>
    <row r="3" spans="2:32" ht="15" thickBot="1" x14ac:dyDescent="0.4">
      <c r="B3" s="52" t="s">
        <v>179</v>
      </c>
      <c r="C3" s="53" t="s">
        <v>180</v>
      </c>
      <c r="D3" s="53"/>
      <c r="E3" s="53"/>
      <c r="F3" s="53"/>
      <c r="G3" s="53"/>
      <c r="H3" s="54"/>
      <c r="I3" s="53" t="s">
        <v>181</v>
      </c>
      <c r="J3" s="55"/>
      <c r="K3" s="55"/>
      <c r="L3" s="55"/>
      <c r="M3" s="55"/>
      <c r="N3" s="54"/>
      <c r="O3" s="53" t="s">
        <v>260</v>
      </c>
      <c r="P3" s="55"/>
      <c r="Q3" s="55"/>
      <c r="R3" s="55"/>
      <c r="S3" s="55"/>
      <c r="T3" s="56"/>
      <c r="U3" s="52" t="s">
        <v>179</v>
      </c>
      <c r="V3" s="53" t="s">
        <v>180</v>
      </c>
      <c r="W3" s="53"/>
      <c r="X3" s="53"/>
      <c r="Y3" s="54"/>
      <c r="Z3" s="53" t="s">
        <v>181</v>
      </c>
      <c r="AA3" s="55"/>
      <c r="AB3" s="55"/>
      <c r="AC3" s="54"/>
      <c r="AD3" s="53" t="s">
        <v>182</v>
      </c>
      <c r="AE3" s="55"/>
      <c r="AF3" s="55"/>
    </row>
    <row r="4" spans="2:32" ht="48.5" thickBot="1" x14ac:dyDescent="0.4">
      <c r="B4" s="59"/>
      <c r="C4" s="60" t="s">
        <v>183</v>
      </c>
      <c r="D4" s="60" t="s">
        <v>184</v>
      </c>
      <c r="E4" s="60" t="s">
        <v>185</v>
      </c>
      <c r="F4" s="60" t="s">
        <v>186</v>
      </c>
      <c r="G4" s="60" t="s">
        <v>187</v>
      </c>
      <c r="H4" s="61"/>
      <c r="I4" s="60" t="s">
        <v>183</v>
      </c>
      <c r="J4" s="60" t="s">
        <v>184</v>
      </c>
      <c r="K4" s="60" t="s">
        <v>185</v>
      </c>
      <c r="L4" s="60" t="s">
        <v>186</v>
      </c>
      <c r="M4" s="60" t="s">
        <v>187</v>
      </c>
      <c r="N4" s="60"/>
      <c r="O4" s="60" t="s">
        <v>262</v>
      </c>
      <c r="P4" s="60" t="s">
        <v>263</v>
      </c>
      <c r="Q4" s="60" t="s">
        <v>185</v>
      </c>
      <c r="R4" s="60" t="s">
        <v>258</v>
      </c>
      <c r="S4" s="60" t="s">
        <v>259</v>
      </c>
      <c r="T4" s="62"/>
      <c r="U4" s="59"/>
      <c r="V4" s="60" t="s">
        <v>183</v>
      </c>
      <c r="W4" s="60" t="s">
        <v>184</v>
      </c>
      <c r="X4" s="60" t="s">
        <v>185</v>
      </c>
      <c r="Y4" s="61"/>
      <c r="Z4" s="60" t="s">
        <v>183</v>
      </c>
      <c r="AA4" s="60" t="s">
        <v>184</v>
      </c>
      <c r="AB4" s="60" t="s">
        <v>185</v>
      </c>
      <c r="AC4" s="60"/>
      <c r="AD4" s="60" t="s">
        <v>183</v>
      </c>
      <c r="AE4" s="60" t="s">
        <v>184</v>
      </c>
      <c r="AF4" s="60" t="s">
        <v>185</v>
      </c>
    </row>
    <row r="5" spans="2:32" x14ac:dyDescent="0.35">
      <c r="B5" s="36" t="s">
        <v>74</v>
      </c>
      <c r="C5" s="36">
        <v>4608.2809730089984</v>
      </c>
      <c r="D5" s="36">
        <v>4068.7024003838264</v>
      </c>
      <c r="E5" s="36">
        <v>2521.8097538957072</v>
      </c>
      <c r="F5" s="85">
        <f>E5/D5</f>
        <v>0.61980688330948186</v>
      </c>
      <c r="G5" s="85">
        <f>E5/C5</f>
        <v>0.54723437409005893</v>
      </c>
      <c r="I5" s="36">
        <v>6288.3409656267977</v>
      </c>
      <c r="J5" s="36">
        <v>2065.3522843837954</v>
      </c>
      <c r="K5" s="36">
        <v>2199.5346450355482</v>
      </c>
      <c r="L5" s="85" t="s">
        <v>193</v>
      </c>
      <c r="M5" s="85">
        <f>K5/I5</f>
        <v>0.34977979995973502</v>
      </c>
      <c r="O5" s="36">
        <f>SUM(C5,I5)</f>
        <v>10896.621938635795</v>
      </c>
      <c r="P5" s="36">
        <f>SUM(D5,J5)</f>
        <v>6134.0546847676214</v>
      </c>
      <c r="Q5" s="36">
        <f>SUM(E5,K5)</f>
        <v>4721.3443989312555</v>
      </c>
      <c r="R5" s="85">
        <f>Q5/P5</f>
        <v>0.76969388790346527</v>
      </c>
      <c r="S5" s="85">
        <f>Q5/O5</f>
        <v>0.43328514337006951</v>
      </c>
      <c r="T5" s="85"/>
      <c r="U5" s="66" t="s">
        <v>0</v>
      </c>
      <c r="V5" s="85">
        <v>23.897357555369684</v>
      </c>
      <c r="W5" s="85">
        <v>24.077749545647446</v>
      </c>
      <c r="X5" s="85">
        <v>36.538201046105158</v>
      </c>
      <c r="Y5" s="85"/>
      <c r="Z5" s="85">
        <v>30.890036400074333</v>
      </c>
      <c r="AA5" s="85">
        <v>38.378215223537083</v>
      </c>
      <c r="AB5" s="85">
        <v>32.253749142208349</v>
      </c>
      <c r="AD5" s="85">
        <v>24.574473514184607</v>
      </c>
      <c r="AE5" s="85">
        <v>21.219123761522347</v>
      </c>
      <c r="AF5" s="85">
        <v>31.740039830939054</v>
      </c>
    </row>
    <row r="6" spans="2:32" x14ac:dyDescent="0.35">
      <c r="B6" s="36" t="s">
        <v>75</v>
      </c>
      <c r="C6" s="36">
        <v>10286.190122578782</v>
      </c>
      <c r="D6" s="36">
        <v>9149.2697296536153</v>
      </c>
      <c r="E6" s="36">
        <v>3841.4714436596341</v>
      </c>
      <c r="F6" s="85">
        <f t="shared" ref="F6:F20" si="0">E6/D6</f>
        <v>0.41986645460993194</v>
      </c>
      <c r="G6" s="85">
        <f t="shared" ref="G6:G20" si="1">E6/C6</f>
        <v>0.37345911342114724</v>
      </c>
      <c r="I6" s="36">
        <v>11869.535560263923</v>
      </c>
      <c r="J6" s="36">
        <v>6292.5208301224739</v>
      </c>
      <c r="K6" s="36">
        <v>3808.3706719539477</v>
      </c>
      <c r="L6" s="85">
        <f t="shared" ref="L6:L20" si="2">K6/J6</f>
        <v>0.60522178229798951</v>
      </c>
      <c r="M6" s="85">
        <f t="shared" ref="M6:M20" si="3">K6/I6</f>
        <v>0.32085254327080576</v>
      </c>
      <c r="O6" s="36">
        <f t="shared" ref="O6:O18" si="4">SUM(C6,I6)</f>
        <v>22155.725682842705</v>
      </c>
      <c r="P6" s="36">
        <f t="shared" ref="P6:P18" si="5">SUM(D6,J6)</f>
        <v>15441.790559776089</v>
      </c>
      <c r="Q6" s="36">
        <f t="shared" ref="Q6:Q18" si="6">SUM(E6,K6)</f>
        <v>7649.8421156135819</v>
      </c>
      <c r="R6" s="85">
        <f t="shared" ref="R6:R20" si="7">Q6/P6</f>
        <v>0.49539864473621686</v>
      </c>
      <c r="S6" s="85">
        <f t="shared" ref="S6:S20" si="8">Q6/O6</f>
        <v>0.34527608010319361</v>
      </c>
      <c r="T6" s="85"/>
      <c r="U6" s="66" t="s">
        <v>1</v>
      </c>
      <c r="V6" s="85">
        <v>23.308287138120061</v>
      </c>
      <c r="W6" s="85">
        <v>23.876096472416847</v>
      </c>
      <c r="X6" s="85">
        <v>26.016300738324606</v>
      </c>
      <c r="Y6" s="85"/>
      <c r="Z6" s="85">
        <v>18.16592130055761</v>
      </c>
      <c r="AA6" s="85">
        <v>23.671461670363097</v>
      </c>
      <c r="AB6" s="85">
        <v>19.442759923010573</v>
      </c>
      <c r="AD6" s="85">
        <v>16.719183858328641</v>
      </c>
      <c r="AE6" s="85">
        <v>18.600467994933194</v>
      </c>
      <c r="AF6" s="85">
        <v>19.403334517269602</v>
      </c>
    </row>
    <row r="7" spans="2:32" x14ac:dyDescent="0.35">
      <c r="B7" s="36" t="s">
        <v>76</v>
      </c>
      <c r="C7" s="36">
        <v>20346.629660698949</v>
      </c>
      <c r="D7" s="36">
        <v>13812.252229777525</v>
      </c>
      <c r="E7" s="36">
        <v>5601.5381972629557</v>
      </c>
      <c r="F7" s="85">
        <f t="shared" si="0"/>
        <v>0.40554850172709161</v>
      </c>
      <c r="G7" s="85">
        <f t="shared" si="1"/>
        <v>0.27530545798859007</v>
      </c>
      <c r="I7" s="36">
        <v>24198.718150919853</v>
      </c>
      <c r="J7" s="36">
        <v>14918.570534183047</v>
      </c>
      <c r="K7" s="36">
        <v>10379.455815364154</v>
      </c>
      <c r="L7" s="85">
        <f t="shared" si="2"/>
        <v>0.69574064026989846</v>
      </c>
      <c r="M7" s="85">
        <f t="shared" si="3"/>
        <v>0.42892585262701632</v>
      </c>
      <c r="O7" s="36">
        <f t="shared" si="4"/>
        <v>44545.347811618805</v>
      </c>
      <c r="P7" s="36">
        <f t="shared" si="5"/>
        <v>28730.822763960572</v>
      </c>
      <c r="Q7" s="36">
        <f t="shared" si="6"/>
        <v>15980.99401262711</v>
      </c>
      <c r="R7" s="85">
        <f t="shared" si="7"/>
        <v>0.55623168692103664</v>
      </c>
      <c r="S7" s="85">
        <f t="shared" si="8"/>
        <v>0.35875786805415338</v>
      </c>
      <c r="T7" s="85"/>
      <c r="U7" s="66" t="s">
        <v>2</v>
      </c>
      <c r="V7" s="85">
        <v>20.363590611992986</v>
      </c>
      <c r="W7" s="85">
        <v>19.04585118933058</v>
      </c>
      <c r="X7" s="85">
        <v>20.073447909579873</v>
      </c>
      <c r="Y7" s="85"/>
      <c r="Z7" s="85">
        <v>20.495677362012916</v>
      </c>
      <c r="AA7" s="85">
        <v>18.528859811788472</v>
      </c>
      <c r="AB7" s="85">
        <v>22.647016219267556</v>
      </c>
      <c r="AD7" s="85">
        <v>12.440661082857831</v>
      </c>
      <c r="AE7" s="85">
        <v>10.708103406580738</v>
      </c>
      <c r="AF7" s="85">
        <v>15.739178902715958</v>
      </c>
    </row>
    <row r="8" spans="2:32" x14ac:dyDescent="0.35">
      <c r="B8" s="36" t="s">
        <v>77</v>
      </c>
      <c r="C8" s="36">
        <v>22038.493843967397</v>
      </c>
      <c r="D8" s="36">
        <v>21147.21467427177</v>
      </c>
      <c r="E8" s="36">
        <v>7618.8353240263859</v>
      </c>
      <c r="F8" s="85">
        <f t="shared" si="0"/>
        <v>0.36027606667726558</v>
      </c>
      <c r="G8" s="85">
        <f t="shared" si="1"/>
        <v>0.34570580811773088</v>
      </c>
      <c r="I8" s="36">
        <v>9851.5728689008101</v>
      </c>
      <c r="J8" s="36">
        <v>5613.6594800733819</v>
      </c>
      <c r="K8" s="36">
        <v>3737.7129428185513</v>
      </c>
      <c r="L8" s="85">
        <f t="shared" si="2"/>
        <v>0.66582466501329218</v>
      </c>
      <c r="M8" s="85">
        <f t="shared" si="3"/>
        <v>0.37940265910407733</v>
      </c>
      <c r="O8" s="36">
        <f t="shared" si="4"/>
        <v>31890.066712868207</v>
      </c>
      <c r="P8" s="36">
        <f t="shared" si="5"/>
        <v>26760.874154345154</v>
      </c>
      <c r="Q8" s="36">
        <f t="shared" si="6"/>
        <v>11356.548266844937</v>
      </c>
      <c r="R8" s="85">
        <f t="shared" si="7"/>
        <v>0.42437134905778023</v>
      </c>
      <c r="S8" s="85">
        <f t="shared" si="8"/>
        <v>0.35611553807952268</v>
      </c>
      <c r="T8" s="85"/>
      <c r="U8" s="66" t="s">
        <v>3</v>
      </c>
      <c r="V8" s="85">
        <v>19.76960637512548</v>
      </c>
      <c r="W8" s="85">
        <v>19.902763208629974</v>
      </c>
      <c r="X8" s="85">
        <v>18.478829897822113</v>
      </c>
      <c r="Y8" s="85"/>
      <c r="Z8" s="85">
        <v>28.618267989173646</v>
      </c>
      <c r="AA8" s="85">
        <v>34.057048154629719</v>
      </c>
      <c r="AB8" s="85">
        <v>37.249200778923637</v>
      </c>
      <c r="AD8" s="85">
        <v>16.910738634265634</v>
      </c>
      <c r="AE8" s="85">
        <v>17.844856250096893</v>
      </c>
      <c r="AF8" s="85">
        <v>17.225007242628699</v>
      </c>
    </row>
    <row r="9" spans="2:32" x14ac:dyDescent="0.35">
      <c r="B9" s="36" t="s">
        <v>78</v>
      </c>
      <c r="C9" s="36">
        <v>41311.863399823567</v>
      </c>
      <c r="D9" s="36">
        <v>33491.008763697959</v>
      </c>
      <c r="E9" s="36">
        <v>19415.756291159629</v>
      </c>
      <c r="F9" s="85">
        <f t="shared" si="0"/>
        <v>0.57973041147106397</v>
      </c>
      <c r="G9" s="85">
        <f t="shared" si="1"/>
        <v>0.46998016291955858</v>
      </c>
      <c r="I9" s="36">
        <v>21212.191365881052</v>
      </c>
      <c r="J9" s="36">
        <v>14727.171704613364</v>
      </c>
      <c r="K9" s="36">
        <v>11403.004429430781</v>
      </c>
      <c r="L9" s="85">
        <f t="shared" si="2"/>
        <v>0.77428338978751299</v>
      </c>
      <c r="M9" s="85">
        <f t="shared" si="3"/>
        <v>0.5375684309435399</v>
      </c>
      <c r="O9" s="36">
        <f t="shared" si="4"/>
        <v>62524.054765704619</v>
      </c>
      <c r="P9" s="36">
        <f t="shared" si="5"/>
        <v>48218.180468311322</v>
      </c>
      <c r="Q9" s="36">
        <f t="shared" si="6"/>
        <v>30818.76072059041</v>
      </c>
      <c r="R9" s="85">
        <f t="shared" si="7"/>
        <v>0.63915229528091178</v>
      </c>
      <c r="S9" s="85">
        <f t="shared" si="8"/>
        <v>0.49291046199861882</v>
      </c>
      <c r="T9" s="85"/>
      <c r="U9" s="66" t="s">
        <v>4</v>
      </c>
      <c r="V9" s="85">
        <v>19.580883455014529</v>
      </c>
      <c r="W9" s="85">
        <v>20.719987150965732</v>
      </c>
      <c r="X9" s="85">
        <v>24.834737306604694</v>
      </c>
      <c r="Y9" s="85"/>
      <c r="Z9" s="85">
        <v>25.123176234170412</v>
      </c>
      <c r="AA9" s="85">
        <v>27.01519384363122</v>
      </c>
      <c r="AB9" s="85">
        <v>33.114983373461683</v>
      </c>
      <c r="AD9" s="85">
        <v>14.083909204656258</v>
      </c>
      <c r="AE9" s="85">
        <v>15.415261636337293</v>
      </c>
      <c r="AF9" s="85">
        <v>19.258853319513833</v>
      </c>
    </row>
    <row r="10" spans="2:32" x14ac:dyDescent="0.35">
      <c r="B10" s="36" t="s">
        <v>79</v>
      </c>
      <c r="C10" s="36">
        <v>2954.8453197718586</v>
      </c>
      <c r="D10" s="36">
        <v>2549.7381304384567</v>
      </c>
      <c r="E10" s="36">
        <v>1181.2055876040988</v>
      </c>
      <c r="F10" s="85">
        <f t="shared" si="0"/>
        <v>0.4632654520489824</v>
      </c>
      <c r="G10" s="85">
        <f t="shared" si="1"/>
        <v>0.39975208844275434</v>
      </c>
      <c r="I10" s="36">
        <v>2415.1814015484115</v>
      </c>
      <c r="J10" s="36">
        <v>1369.2353296513697</v>
      </c>
      <c r="K10" s="36">
        <v>1026.4205553539448</v>
      </c>
      <c r="L10" s="85">
        <f t="shared" si="2"/>
        <v>0.74963049311274244</v>
      </c>
      <c r="M10" s="85">
        <f t="shared" si="3"/>
        <v>0.42498694081359278</v>
      </c>
      <c r="O10" s="36">
        <f t="shared" si="4"/>
        <v>5370.0267213202696</v>
      </c>
      <c r="P10" s="36">
        <f t="shared" si="5"/>
        <v>3918.9734600898264</v>
      </c>
      <c r="Q10" s="36">
        <f t="shared" si="6"/>
        <v>2207.6261429580436</v>
      </c>
      <c r="R10" s="85">
        <f t="shared" si="7"/>
        <v>0.56331745173580294</v>
      </c>
      <c r="S10" s="85">
        <f t="shared" si="8"/>
        <v>0.41110151914016524</v>
      </c>
      <c r="T10" s="85"/>
      <c r="U10" s="66" t="s">
        <v>5</v>
      </c>
      <c r="V10" s="85">
        <v>38.488333124012335</v>
      </c>
      <c r="W10" s="85">
        <v>40.576286372232438</v>
      </c>
      <c r="X10" s="85">
        <v>47.63650073515106</v>
      </c>
      <c r="Y10" s="85"/>
      <c r="Z10" s="85">
        <v>33.115157291921932</v>
      </c>
      <c r="AA10" s="85">
        <v>38.71160221698355</v>
      </c>
      <c r="AB10" s="85">
        <v>36.336048886850811</v>
      </c>
      <c r="AD10" s="85">
        <v>34.314025915714232</v>
      </c>
      <c r="AE10" s="85">
        <v>37.549112576788659</v>
      </c>
      <c r="AF10" s="85">
        <v>41.124268591265185</v>
      </c>
    </row>
    <row r="11" spans="2:32" x14ac:dyDescent="0.35">
      <c r="B11" s="36" t="s">
        <v>80</v>
      </c>
      <c r="C11" s="36">
        <v>9376.6466377697307</v>
      </c>
      <c r="D11" s="36">
        <v>8518.1619183934108</v>
      </c>
      <c r="E11" s="36">
        <v>5664.8387902647655</v>
      </c>
      <c r="F11" s="85">
        <f t="shared" si="0"/>
        <v>0.66503065385885463</v>
      </c>
      <c r="G11" s="85">
        <f t="shared" si="1"/>
        <v>0.6041433583991993</v>
      </c>
      <c r="I11" s="36">
        <v>22918.298866320918</v>
      </c>
      <c r="J11" s="36">
        <v>15307.529299226713</v>
      </c>
      <c r="K11" s="36">
        <v>11807.097566995859</v>
      </c>
      <c r="L11" s="85">
        <f t="shared" si="2"/>
        <v>0.77132614520570053</v>
      </c>
      <c r="M11" s="85">
        <f t="shared" si="3"/>
        <v>0.51518210997530534</v>
      </c>
      <c r="O11" s="36">
        <f t="shared" si="4"/>
        <v>32294.945504090647</v>
      </c>
      <c r="P11" s="36">
        <f t="shared" si="5"/>
        <v>23825.691217620122</v>
      </c>
      <c r="Q11" s="36">
        <f t="shared" si="6"/>
        <v>17471.936357260623</v>
      </c>
      <c r="R11" s="85">
        <f t="shared" si="7"/>
        <v>0.73332337759583555</v>
      </c>
      <c r="S11" s="85">
        <f t="shared" si="8"/>
        <v>0.54101148289745637</v>
      </c>
      <c r="T11" s="85"/>
      <c r="U11" s="66" t="s">
        <v>6</v>
      </c>
      <c r="V11" s="85">
        <v>27.873547974193833</v>
      </c>
      <c r="W11" s="85">
        <v>24.961164251632304</v>
      </c>
      <c r="X11" s="85">
        <v>25.279177494684173</v>
      </c>
      <c r="Y11" s="85"/>
      <c r="Z11" s="85">
        <v>17.953937820618009</v>
      </c>
      <c r="AA11" s="85">
        <v>18.961008231367561</v>
      </c>
      <c r="AB11" s="85">
        <v>18.353117425969451</v>
      </c>
      <c r="AD11" s="85">
        <v>17.312764362281346</v>
      </c>
      <c r="AE11" s="85">
        <v>18.129235761783868</v>
      </c>
      <c r="AF11" s="85">
        <v>16.540020491282963</v>
      </c>
    </row>
    <row r="12" spans="2:32" x14ac:dyDescent="0.35">
      <c r="B12" s="36" t="s">
        <v>81</v>
      </c>
      <c r="C12" s="36">
        <v>13284.98754284861</v>
      </c>
      <c r="D12" s="36">
        <v>12351.182642997628</v>
      </c>
      <c r="E12" s="36">
        <v>5913.8571101040407</v>
      </c>
      <c r="F12" s="85">
        <f t="shared" si="0"/>
        <v>0.47880897571026038</v>
      </c>
      <c r="G12" s="85">
        <f t="shared" si="1"/>
        <v>0.44515338016161754</v>
      </c>
      <c r="I12" s="36">
        <v>13598.459294654513</v>
      </c>
      <c r="J12" s="36">
        <v>5547.5530779170758</v>
      </c>
      <c r="K12" s="36">
        <v>4542.6982406945826</v>
      </c>
      <c r="L12" s="85">
        <f t="shared" si="2"/>
        <v>0.81886521442715365</v>
      </c>
      <c r="M12" s="85">
        <f t="shared" si="3"/>
        <v>0.33405977414517063</v>
      </c>
      <c r="O12" s="36">
        <f t="shared" si="4"/>
        <v>26883.446837503121</v>
      </c>
      <c r="P12" s="36">
        <f t="shared" si="5"/>
        <v>17898.735720914705</v>
      </c>
      <c r="Q12" s="36">
        <f t="shared" si="6"/>
        <v>10456.555350798622</v>
      </c>
      <c r="R12" s="85">
        <f t="shared" si="7"/>
        <v>0.5842063659602571</v>
      </c>
      <c r="S12" s="85">
        <f t="shared" si="8"/>
        <v>0.38895887919444355</v>
      </c>
      <c r="T12" s="85"/>
      <c r="U12" s="66" t="s">
        <v>7</v>
      </c>
      <c r="V12" s="85">
        <v>20.301430968564894</v>
      </c>
      <c r="W12" s="85">
        <v>21.029170666207346</v>
      </c>
      <c r="X12" s="85">
        <v>21.550903742098086</v>
      </c>
      <c r="Y12" s="85"/>
      <c r="Z12" s="85">
        <v>16.807204701682871</v>
      </c>
      <c r="AA12" s="85">
        <v>19.521719736714093</v>
      </c>
      <c r="AB12" s="85">
        <v>18.344347060470469</v>
      </c>
      <c r="AD12" s="85">
        <v>14.795123134204605</v>
      </c>
      <c r="AE12" s="85">
        <v>16.913366580574912</v>
      </c>
      <c r="AF12" s="85">
        <v>16.756179911955595</v>
      </c>
    </row>
    <row r="13" spans="2:32" x14ac:dyDescent="0.35">
      <c r="B13" s="36" t="s">
        <v>82</v>
      </c>
      <c r="C13" s="36">
        <v>43792.346836849851</v>
      </c>
      <c r="D13" s="36">
        <v>41665.293517242659</v>
      </c>
      <c r="E13" s="36">
        <v>13843.222688580287</v>
      </c>
      <c r="F13" s="85">
        <f t="shared" si="0"/>
        <v>0.33224829396321048</v>
      </c>
      <c r="G13" s="85">
        <f t="shared" si="1"/>
        <v>0.31611054644213904</v>
      </c>
      <c r="I13" s="36">
        <v>44093.979377811484</v>
      </c>
      <c r="J13" s="36">
        <v>32904.612293411199</v>
      </c>
      <c r="K13" s="36">
        <v>13367.661491377536</v>
      </c>
      <c r="L13" s="85">
        <f t="shared" si="2"/>
        <v>0.40625494602938289</v>
      </c>
      <c r="M13" s="85">
        <f t="shared" si="3"/>
        <v>0.30316296419606603</v>
      </c>
      <c r="O13" s="36">
        <f t="shared" si="4"/>
        <v>87886.326214661327</v>
      </c>
      <c r="P13" s="36">
        <f t="shared" si="5"/>
        <v>74569.905810653858</v>
      </c>
      <c r="Q13" s="36">
        <f t="shared" si="6"/>
        <v>27210.884179957822</v>
      </c>
      <c r="R13" s="85">
        <f t="shared" si="7"/>
        <v>0.36490436569748469</v>
      </c>
      <c r="S13" s="85">
        <f t="shared" si="8"/>
        <v>0.30961453677669443</v>
      </c>
      <c r="T13" s="85"/>
      <c r="U13" s="66" t="s">
        <v>8</v>
      </c>
      <c r="V13" s="85">
        <v>66.575476487324465</v>
      </c>
      <c r="W13" s="85">
        <v>70.069301896791274</v>
      </c>
      <c r="X13" s="85">
        <v>59.129001620238832</v>
      </c>
      <c r="Y13" s="85"/>
      <c r="Z13" s="85">
        <v>69.629851205381073</v>
      </c>
      <c r="AA13" s="85">
        <v>78.855387609564318</v>
      </c>
      <c r="AB13" s="85">
        <v>67.957976434045392</v>
      </c>
      <c r="AD13" s="85">
        <v>67.901968627628264</v>
      </c>
      <c r="AE13" s="85">
        <v>73.761838641847518</v>
      </c>
      <c r="AF13" s="85">
        <v>63.239557668916724</v>
      </c>
    </row>
    <row r="14" spans="2:32" x14ac:dyDescent="0.35">
      <c r="B14" s="36" t="s">
        <v>83</v>
      </c>
      <c r="C14" s="36">
        <v>65048.571828227847</v>
      </c>
      <c r="D14" s="36">
        <v>56996.628345063604</v>
      </c>
      <c r="E14" s="36">
        <v>21016.561981925144</v>
      </c>
      <c r="F14" s="85">
        <f t="shared" si="0"/>
        <v>0.36873342497890682</v>
      </c>
      <c r="G14" s="85">
        <f t="shared" si="1"/>
        <v>0.32309029070496825</v>
      </c>
      <c r="I14" s="36">
        <v>7359.6014333144349</v>
      </c>
      <c r="J14" s="36">
        <v>1865.3162773463475</v>
      </c>
      <c r="K14" s="36">
        <v>804.54242576300658</v>
      </c>
      <c r="L14" s="85">
        <f t="shared" si="2"/>
        <v>0.43131689544229557</v>
      </c>
      <c r="M14" s="85">
        <f t="shared" si="3"/>
        <v>0.10931874953460309</v>
      </c>
      <c r="O14" s="36">
        <f t="shared" si="4"/>
        <v>72408.173261542281</v>
      </c>
      <c r="P14" s="36">
        <f t="shared" si="5"/>
        <v>58861.944622409952</v>
      </c>
      <c r="Q14" s="36">
        <f t="shared" si="6"/>
        <v>21821.104407688152</v>
      </c>
      <c r="R14" s="85">
        <f t="shared" si="7"/>
        <v>0.37071667522483465</v>
      </c>
      <c r="S14" s="85">
        <f t="shared" si="8"/>
        <v>0.30136244880628504</v>
      </c>
      <c r="T14" s="85"/>
      <c r="U14" s="66" t="s">
        <v>9</v>
      </c>
      <c r="V14" s="85">
        <v>13.604949639622852</v>
      </c>
      <c r="W14" s="85">
        <v>14.02948358507436</v>
      </c>
      <c r="X14" s="85">
        <v>15.836928908657988</v>
      </c>
      <c r="Y14" s="85"/>
      <c r="Z14" s="85">
        <v>33.785986303076982</v>
      </c>
      <c r="AA14" s="85">
        <v>54.342531642854475</v>
      </c>
      <c r="AB14" s="85">
        <v>33.713625722052079</v>
      </c>
      <c r="AD14" s="85">
        <v>13.62455854446633</v>
      </c>
      <c r="AE14" s="85">
        <v>13.795122201975914</v>
      </c>
      <c r="AF14" s="85">
        <v>15.393839964481835</v>
      </c>
    </row>
    <row r="15" spans="2:32" x14ac:dyDescent="0.35">
      <c r="B15" s="36" t="s">
        <v>84</v>
      </c>
      <c r="C15" s="36">
        <v>19476.054131639823</v>
      </c>
      <c r="D15" s="36">
        <v>18383.561111982941</v>
      </c>
      <c r="E15" s="36">
        <v>8770.1217085365588</v>
      </c>
      <c r="F15" s="85">
        <f t="shared" si="0"/>
        <v>0.47706326620362677</v>
      </c>
      <c r="G15" s="85">
        <f t="shared" si="1"/>
        <v>0.45030280000552358</v>
      </c>
      <c r="I15" s="36">
        <v>4614.4010093213546</v>
      </c>
      <c r="J15" s="36">
        <v>2347.0148967595123</v>
      </c>
      <c r="K15" s="36">
        <v>1323.9753734335281</v>
      </c>
      <c r="L15" s="85">
        <f t="shared" si="2"/>
        <v>0.56411034086810474</v>
      </c>
      <c r="M15" s="85">
        <f t="shared" si="3"/>
        <v>0.28692247829328704</v>
      </c>
      <c r="O15" s="36">
        <f t="shared" si="4"/>
        <v>24090.455140961178</v>
      </c>
      <c r="P15" s="36">
        <f t="shared" si="5"/>
        <v>20730.576008742453</v>
      </c>
      <c r="Q15" s="36">
        <f t="shared" si="6"/>
        <v>10094.097081970087</v>
      </c>
      <c r="R15" s="85">
        <f t="shared" si="7"/>
        <v>0.48691831224145565</v>
      </c>
      <c r="S15" s="85">
        <f t="shared" si="8"/>
        <v>0.41900815168938088</v>
      </c>
      <c r="T15" s="85"/>
      <c r="U15" s="66" t="s">
        <v>10</v>
      </c>
      <c r="V15" s="85">
        <v>15.421584841346657</v>
      </c>
      <c r="W15" s="85">
        <v>15.606830571289972</v>
      </c>
      <c r="X15" s="85">
        <v>15.586054995785059</v>
      </c>
      <c r="Y15" s="85"/>
      <c r="Z15" s="85">
        <v>39.864180136864931</v>
      </c>
      <c r="AA15" s="85">
        <v>35.330504703584658</v>
      </c>
      <c r="AB15" s="85">
        <v>30.589222337864374</v>
      </c>
      <c r="AD15" s="85">
        <v>14.906838593453079</v>
      </c>
      <c r="AE15" s="85">
        <v>14.398009640343901</v>
      </c>
      <c r="AF15" s="85">
        <v>14.952826455671833</v>
      </c>
    </row>
    <row r="16" spans="2:32" x14ac:dyDescent="0.35">
      <c r="B16" s="36" t="s">
        <v>85</v>
      </c>
      <c r="C16" s="36">
        <v>2173.4602864942685</v>
      </c>
      <c r="D16" s="36">
        <v>2119.6791928806774</v>
      </c>
      <c r="E16" s="36">
        <v>1049.3657899532895</v>
      </c>
      <c r="F16" s="85">
        <f t="shared" si="0"/>
        <v>0.49505877751584892</v>
      </c>
      <c r="G16" s="85">
        <f t="shared" si="1"/>
        <v>0.48280881710789736</v>
      </c>
      <c r="I16" s="36">
        <v>2442.4599580160752</v>
      </c>
      <c r="J16" s="36">
        <v>1341.8232115274161</v>
      </c>
      <c r="K16" s="36">
        <v>1010.514989448897</v>
      </c>
      <c r="L16" s="85">
        <f t="shared" si="2"/>
        <v>0.75309100391743389</v>
      </c>
      <c r="M16" s="85">
        <f t="shared" si="3"/>
        <v>0.41372837500668919</v>
      </c>
      <c r="O16" s="36">
        <f t="shared" si="4"/>
        <v>4615.9202445103438</v>
      </c>
      <c r="P16" s="36">
        <f t="shared" si="5"/>
        <v>3461.5024044080938</v>
      </c>
      <c r="Q16" s="36">
        <f t="shared" si="6"/>
        <v>2059.8807794021868</v>
      </c>
      <c r="R16" s="85">
        <f t="shared" si="7"/>
        <v>0.59508286828834955</v>
      </c>
      <c r="S16" s="85">
        <f t="shared" si="8"/>
        <v>0.44625571289971427</v>
      </c>
      <c r="T16" s="85"/>
      <c r="U16" s="66" t="s">
        <v>11</v>
      </c>
      <c r="V16" s="85">
        <v>39.882484914431096</v>
      </c>
      <c r="W16" s="85">
        <v>40.754327511583242</v>
      </c>
      <c r="X16" s="85">
        <v>35.960193033692114</v>
      </c>
      <c r="Y16" s="85"/>
      <c r="Z16" s="85">
        <v>44.509207962210652</v>
      </c>
      <c r="AA16" s="85">
        <v>49.007664645016433</v>
      </c>
      <c r="AB16" s="85">
        <v>51.02746770953722</v>
      </c>
      <c r="AD16" s="85">
        <v>31.938944630404603</v>
      </c>
      <c r="AE16" s="85">
        <v>32.897270198812947</v>
      </c>
      <c r="AF16" s="85">
        <v>33.680707807706824</v>
      </c>
    </row>
    <row r="17" spans="2:32" x14ac:dyDescent="0.35">
      <c r="B17" s="36" t="s">
        <v>86</v>
      </c>
      <c r="C17" s="36">
        <v>10974.983995101922</v>
      </c>
      <c r="D17" s="36">
        <v>9125.909646375736</v>
      </c>
      <c r="E17" s="36">
        <v>5245.5541474627698</v>
      </c>
      <c r="F17" s="85">
        <f t="shared" si="0"/>
        <v>0.57479794899634906</v>
      </c>
      <c r="G17" s="85">
        <f t="shared" si="1"/>
        <v>0.47795551681932597</v>
      </c>
      <c r="I17" s="36">
        <v>311.50237852301154</v>
      </c>
      <c r="J17" s="36">
        <v>311.50237852301154</v>
      </c>
      <c r="K17" s="36">
        <v>32.624602509150179</v>
      </c>
      <c r="L17" s="85">
        <f t="shared" si="2"/>
        <v>0.1047330767226874</v>
      </c>
      <c r="M17" s="85">
        <f t="shared" si="3"/>
        <v>0.1047330767226874</v>
      </c>
      <c r="O17" s="36">
        <f t="shared" si="4"/>
        <v>11286.486373624934</v>
      </c>
      <c r="P17" s="36">
        <f t="shared" si="5"/>
        <v>9437.4120248987474</v>
      </c>
      <c r="Q17" s="36">
        <f t="shared" si="6"/>
        <v>5278.1787499719203</v>
      </c>
      <c r="R17" s="85">
        <f t="shared" si="7"/>
        <v>0.55928243209541861</v>
      </c>
      <c r="S17" s="85">
        <f t="shared" si="8"/>
        <v>0.46765473108675742</v>
      </c>
      <c r="T17" s="85"/>
      <c r="U17" s="66" t="s">
        <v>12</v>
      </c>
      <c r="V17" s="85">
        <v>37.761559887149062</v>
      </c>
      <c r="W17" s="85">
        <v>41.721413224146595</v>
      </c>
      <c r="X17" s="85">
        <v>45.033037442336777</v>
      </c>
      <c r="Y17" s="85"/>
      <c r="Z17" s="85">
        <v>100</v>
      </c>
      <c r="AA17" s="85">
        <v>100</v>
      </c>
      <c r="AB17" s="85">
        <v>100</v>
      </c>
      <c r="AD17" s="85">
        <v>38.673985111204637</v>
      </c>
      <c r="AE17" s="85">
        <v>42.797462934136945</v>
      </c>
      <c r="AF17" s="85">
        <v>45.257133870505655</v>
      </c>
    </row>
    <row r="18" spans="2:32" x14ac:dyDescent="0.35">
      <c r="B18" s="36" t="s">
        <v>87</v>
      </c>
      <c r="C18" s="36">
        <v>13519.71785013503</v>
      </c>
      <c r="D18" s="36">
        <v>13224.414029447358</v>
      </c>
      <c r="E18" s="36">
        <v>6469.5070847871038</v>
      </c>
      <c r="F18" s="85">
        <f t="shared" si="0"/>
        <v>0.48920935705591045</v>
      </c>
      <c r="G18" s="85">
        <f t="shared" si="1"/>
        <v>0.47852382398072668</v>
      </c>
      <c r="I18" s="36">
        <v>7750.6236802077228</v>
      </c>
      <c r="J18" s="36">
        <v>4021.4405906683451</v>
      </c>
      <c r="K18" s="36">
        <v>2236.5029958253317</v>
      </c>
      <c r="L18" s="85">
        <f t="shared" si="2"/>
        <v>0.55614473107350693</v>
      </c>
      <c r="M18" s="85">
        <f t="shared" si="3"/>
        <v>0.28855781006843978</v>
      </c>
      <c r="O18" s="36">
        <f t="shared" si="4"/>
        <v>21270.341530342754</v>
      </c>
      <c r="P18" s="36">
        <f t="shared" si="5"/>
        <v>17245.854620115704</v>
      </c>
      <c r="Q18" s="36">
        <f t="shared" si="6"/>
        <v>8706.0100806124356</v>
      </c>
      <c r="R18" s="85">
        <f t="shared" si="7"/>
        <v>0.50481755021045316</v>
      </c>
      <c r="S18" s="85">
        <f t="shared" si="8"/>
        <v>0.40930278755482424</v>
      </c>
      <c r="T18" s="85"/>
      <c r="U18" s="66" t="s">
        <v>13</v>
      </c>
      <c r="V18" s="85">
        <v>15.052386327660933</v>
      </c>
      <c r="W18" s="85">
        <v>15.241080323814913</v>
      </c>
      <c r="X18" s="85">
        <v>16.964392425379231</v>
      </c>
      <c r="Y18" s="85"/>
      <c r="Z18" s="85">
        <v>12.72968248344638</v>
      </c>
      <c r="AA18" s="85">
        <v>16.27230586950763</v>
      </c>
      <c r="AB18" s="85">
        <v>13.467900643040753</v>
      </c>
      <c r="AD18" s="85">
        <v>12.185593683834799</v>
      </c>
      <c r="AE18" s="85">
        <v>13.361911898242282</v>
      </c>
      <c r="AF18" s="85">
        <v>14.178210191082229</v>
      </c>
    </row>
    <row r="19" spans="2:32" x14ac:dyDescent="0.35">
      <c r="B19" s="36"/>
      <c r="C19" s="36"/>
      <c r="D19" s="36"/>
      <c r="E19" s="36"/>
      <c r="F19" s="85"/>
      <c r="G19" s="85"/>
      <c r="I19" s="36"/>
      <c r="J19" s="36"/>
      <c r="K19" s="36"/>
      <c r="L19" s="85"/>
      <c r="M19" s="85"/>
      <c r="O19" s="36"/>
      <c r="P19" s="36"/>
      <c r="Q19" s="36"/>
      <c r="R19" s="85"/>
      <c r="S19" s="85"/>
      <c r="T19" s="85"/>
      <c r="U19" s="70"/>
      <c r="V19" s="70"/>
      <c r="W19" s="70"/>
      <c r="X19" s="70"/>
      <c r="Y19" s="70"/>
      <c r="Z19" s="70"/>
      <c r="AA19" s="70"/>
      <c r="AB19" s="70"/>
      <c r="AC19" s="70"/>
      <c r="AD19" s="70"/>
      <c r="AE19" s="70"/>
      <c r="AF19" s="70"/>
    </row>
    <row r="20" spans="2:32" ht="15" thickBot="1" x14ac:dyDescent="0.4">
      <c r="B20" s="71" t="s">
        <v>88</v>
      </c>
      <c r="C20" s="72">
        <f>SUM(C5:C19)</f>
        <v>279193.07242891664</v>
      </c>
      <c r="D20" s="72">
        <f>SUM(D5:D19)</f>
        <v>246603.01633260716</v>
      </c>
      <c r="E20" s="72">
        <f>SUM(E5:E19)</f>
        <v>108153.64589922238</v>
      </c>
      <c r="F20" s="31">
        <f t="shared" si="0"/>
        <v>0.43857389705789146</v>
      </c>
      <c r="G20" s="31">
        <f t="shared" si="1"/>
        <v>0.38737940364461804</v>
      </c>
      <c r="H20" s="71"/>
      <c r="I20" s="72">
        <f>SUM(I5:I19)</f>
        <v>178924.86631131038</v>
      </c>
      <c r="J20" s="72">
        <f>SUM(J5:J19)</f>
        <v>108633.30218840705</v>
      </c>
      <c r="K20" s="72">
        <f>SUM(K5:K19)</f>
        <v>67680.116746004816</v>
      </c>
      <c r="L20" s="31">
        <f t="shared" si="2"/>
        <v>0.6230144475275593</v>
      </c>
      <c r="M20" s="31">
        <f t="shared" si="3"/>
        <v>0.37825998219972712</v>
      </c>
      <c r="N20" s="71"/>
      <c r="O20" s="72">
        <f>SUM(O5:O19)</f>
        <v>458117.93874022696</v>
      </c>
      <c r="P20" s="72">
        <f>SUM(P5:P19)</f>
        <v>355236.31852101424</v>
      </c>
      <c r="Q20" s="72">
        <f>SUM(Q5:Q19)</f>
        <v>175833.76264522717</v>
      </c>
      <c r="R20" s="31">
        <f t="shared" si="7"/>
        <v>0.49497687448538741</v>
      </c>
      <c r="S20" s="31">
        <f t="shared" si="8"/>
        <v>0.38381767613979562</v>
      </c>
      <c r="T20" s="104"/>
      <c r="U20" s="73" t="s">
        <v>14</v>
      </c>
      <c r="V20" s="31">
        <v>11.792174112910011</v>
      </c>
      <c r="W20" s="31">
        <v>13.012386600193349</v>
      </c>
      <c r="X20" s="73">
        <v>10.094838019840834</v>
      </c>
      <c r="Y20" s="31"/>
      <c r="Z20" s="31">
        <v>18.084003305041868</v>
      </c>
      <c r="AA20" s="74">
        <v>24.631468344078602</v>
      </c>
      <c r="AB20" s="31">
        <v>15.596603537763599</v>
      </c>
      <c r="AC20" s="31"/>
      <c r="AD20" s="74">
        <v>13.650332813729246</v>
      </c>
      <c r="AE20" s="31">
        <v>16.018359843112854</v>
      </c>
      <c r="AF20" s="31">
        <v>11.078307382093646</v>
      </c>
    </row>
    <row r="21" spans="2:32" x14ac:dyDescent="0.35">
      <c r="B21" s="75" t="s">
        <v>235</v>
      </c>
      <c r="C21" s="76"/>
      <c r="D21" s="76"/>
      <c r="E21" s="76"/>
      <c r="F21" s="76"/>
      <c r="G21" s="76"/>
      <c r="H21" s="76"/>
      <c r="I21" s="76"/>
      <c r="J21" s="76"/>
      <c r="K21" s="76"/>
      <c r="L21" s="76"/>
      <c r="M21" s="76"/>
      <c r="N21" s="76"/>
      <c r="O21" s="76"/>
      <c r="P21" s="76"/>
      <c r="Q21" s="76"/>
      <c r="R21" s="76"/>
      <c r="S21" s="76"/>
    </row>
    <row r="22" spans="2:32" x14ac:dyDescent="0.35">
      <c r="B22" s="77"/>
      <c r="C22" s="78"/>
      <c r="D22" s="78"/>
      <c r="E22" s="78"/>
      <c r="F22" s="78"/>
      <c r="G22" s="78"/>
      <c r="H22" s="78"/>
      <c r="I22" s="78"/>
      <c r="J22" s="78"/>
      <c r="K22" s="78"/>
      <c r="L22" s="78"/>
      <c r="M22" s="78"/>
      <c r="N22" s="78"/>
      <c r="O22" s="78"/>
      <c r="P22" s="78"/>
      <c r="Q22" s="78"/>
      <c r="R22" s="78"/>
      <c r="S22" s="78"/>
    </row>
    <row r="23" spans="2:32" x14ac:dyDescent="0.35">
      <c r="P23" s="79"/>
    </row>
    <row r="24" spans="2:32" x14ac:dyDescent="0.35">
      <c r="B24" s="47" t="s">
        <v>217</v>
      </c>
      <c r="U24" s="51" t="s">
        <v>250</v>
      </c>
    </row>
    <row r="25" spans="2:32" ht="15" thickBot="1" x14ac:dyDescent="0.4"/>
    <row r="26" spans="2:32" ht="15" thickBot="1" x14ac:dyDescent="0.4">
      <c r="B26" s="52" t="s">
        <v>210</v>
      </c>
      <c r="C26" s="53" t="s">
        <v>180</v>
      </c>
      <c r="D26" s="53"/>
      <c r="E26" s="53"/>
      <c r="F26" s="53"/>
      <c r="G26" s="53"/>
      <c r="H26" s="54"/>
      <c r="I26" s="53" t="s">
        <v>181</v>
      </c>
      <c r="J26" s="55"/>
      <c r="K26" s="55"/>
      <c r="L26" s="55"/>
      <c r="M26" s="55"/>
      <c r="N26" s="54"/>
      <c r="O26" s="53" t="s">
        <v>260</v>
      </c>
      <c r="P26" s="55"/>
      <c r="Q26" s="55"/>
      <c r="R26" s="55"/>
      <c r="S26" s="55"/>
      <c r="U26" s="52" t="s">
        <v>210</v>
      </c>
      <c r="V26" s="53" t="s">
        <v>180</v>
      </c>
      <c r="W26" s="53"/>
      <c r="X26" s="53"/>
      <c r="Y26" s="54"/>
      <c r="Z26" s="53" t="s">
        <v>181</v>
      </c>
      <c r="AA26" s="55"/>
      <c r="AB26" s="55"/>
      <c r="AC26" s="54"/>
      <c r="AD26" s="53" t="s">
        <v>182</v>
      </c>
      <c r="AE26" s="55"/>
      <c r="AF26" s="55"/>
    </row>
    <row r="27" spans="2:32" ht="48.5" thickBot="1" x14ac:dyDescent="0.4">
      <c r="B27" s="59"/>
      <c r="C27" s="60" t="s">
        <v>183</v>
      </c>
      <c r="D27" s="60" t="s">
        <v>184</v>
      </c>
      <c r="E27" s="60" t="s">
        <v>185</v>
      </c>
      <c r="F27" s="60" t="s">
        <v>186</v>
      </c>
      <c r="G27" s="60" t="s">
        <v>187</v>
      </c>
      <c r="H27" s="61"/>
      <c r="I27" s="60" t="s">
        <v>183</v>
      </c>
      <c r="J27" s="60" t="s">
        <v>184</v>
      </c>
      <c r="K27" s="60" t="s">
        <v>185</v>
      </c>
      <c r="L27" s="60" t="s">
        <v>186</v>
      </c>
      <c r="M27" s="60" t="s">
        <v>187</v>
      </c>
      <c r="N27" s="60"/>
      <c r="O27" s="60" t="s">
        <v>256</v>
      </c>
      <c r="P27" s="60" t="s">
        <v>264</v>
      </c>
      <c r="Q27" s="60" t="s">
        <v>185</v>
      </c>
      <c r="R27" s="60" t="s">
        <v>258</v>
      </c>
      <c r="S27" s="60" t="s">
        <v>259</v>
      </c>
      <c r="U27" s="59"/>
      <c r="V27" s="60" t="s">
        <v>183</v>
      </c>
      <c r="W27" s="60" t="s">
        <v>184</v>
      </c>
      <c r="X27" s="60" t="s">
        <v>185</v>
      </c>
      <c r="Y27" s="61"/>
      <c r="Z27" s="60" t="s">
        <v>183</v>
      </c>
      <c r="AA27" s="60" t="s">
        <v>184</v>
      </c>
      <c r="AB27" s="60" t="s">
        <v>185</v>
      </c>
      <c r="AC27" s="60"/>
      <c r="AD27" s="60" t="s">
        <v>183</v>
      </c>
      <c r="AE27" s="60" t="s">
        <v>184</v>
      </c>
      <c r="AF27" s="60" t="s">
        <v>185</v>
      </c>
    </row>
    <row r="28" spans="2:32" x14ac:dyDescent="0.35">
      <c r="B28" s="36" t="s">
        <v>169</v>
      </c>
      <c r="C28" s="36">
        <v>20346.629660698949</v>
      </c>
      <c r="D28" s="36">
        <v>13812.252229777525</v>
      </c>
      <c r="E28" s="36">
        <v>5601.5381972629575</v>
      </c>
      <c r="F28" s="85">
        <f t="shared" ref="F28" si="9">E28/D28</f>
        <v>0.40554850172709178</v>
      </c>
      <c r="G28" s="85">
        <f t="shared" ref="G28" si="10">E28/C28</f>
        <v>0.27530545798859019</v>
      </c>
      <c r="I28" s="36">
        <v>24198.718150919867</v>
      </c>
      <c r="J28" s="36">
        <v>14918.57053418304</v>
      </c>
      <c r="K28" s="36">
        <v>10379.455815364157</v>
      </c>
      <c r="L28" s="85">
        <f t="shared" ref="L28" si="11">K28/J28</f>
        <v>0.69574064026989901</v>
      </c>
      <c r="M28" s="85">
        <f t="shared" ref="M28" si="12">K28/I28</f>
        <v>0.42892585262701621</v>
      </c>
      <c r="O28" s="36">
        <f t="shared" ref="O28" si="13">SUM(C28,I28)</f>
        <v>44545.34781161882</v>
      </c>
      <c r="P28" s="36">
        <f t="shared" ref="P28" si="14">SUM(D28,J28)</f>
        <v>28730.822763960565</v>
      </c>
      <c r="Q28" s="36">
        <f t="shared" ref="Q28" si="15">SUM(E28,K28)</f>
        <v>15980.994012627114</v>
      </c>
      <c r="R28" s="85">
        <f t="shared" ref="R28" si="16">Q28/P28</f>
        <v>0.55623168692103697</v>
      </c>
      <c r="S28" s="85">
        <f t="shared" ref="S28" si="17">Q28/O28</f>
        <v>0.35875786805415338</v>
      </c>
      <c r="U28" s="36" t="s">
        <v>169</v>
      </c>
      <c r="V28" s="85">
        <v>20.363590611992986</v>
      </c>
      <c r="W28" s="85">
        <v>19.04585118933058</v>
      </c>
      <c r="X28" s="85">
        <v>20.073447909579873</v>
      </c>
      <c r="Y28" s="85"/>
      <c r="Z28" s="85">
        <v>20.495677362012916</v>
      </c>
      <c r="AA28" s="85">
        <v>18.528859811788472</v>
      </c>
      <c r="AB28" s="85">
        <v>22.647016219267556</v>
      </c>
      <c r="AC28" s="85"/>
      <c r="AD28" s="85">
        <v>12.440661082857829</v>
      </c>
      <c r="AE28" s="85">
        <v>10.708103406580735</v>
      </c>
      <c r="AF28" s="85">
        <v>15.739178902715958</v>
      </c>
    </row>
    <row r="29" spans="2:32" x14ac:dyDescent="0.35">
      <c r="B29" s="36" t="s">
        <v>170</v>
      </c>
      <c r="C29" s="36">
        <v>65441.86125498396</v>
      </c>
      <c r="D29" s="36">
        <v>62168.533822106285</v>
      </c>
      <c r="E29" s="36">
        <v>23662.710187070152</v>
      </c>
      <c r="F29" s="85">
        <f t="shared" ref="F29:F37" si="18">E29/D29</f>
        <v>0.38062197597872277</v>
      </c>
      <c r="G29" s="85">
        <f t="shared" ref="G29:G37" si="19">E29/C29</f>
        <v>0.36158369785468214</v>
      </c>
      <c r="I29" s="36">
        <v>51150.840345148885</v>
      </c>
      <c r="J29" s="36">
        <v>36593.450401698115</v>
      </c>
      <c r="K29" s="36">
        <v>15702.151854259952</v>
      </c>
      <c r="L29" s="85">
        <f t="shared" ref="L29:L37" si="20">K29/J29</f>
        <v>0.4290973297650908</v>
      </c>
      <c r="M29" s="85">
        <f t="shared" ref="M29:M37" si="21">K29/I29</f>
        <v>0.30697739760103737</v>
      </c>
      <c r="O29" s="36">
        <f t="shared" ref="O29:O37" si="22">SUM(C29,I29)</f>
        <v>116592.70160013284</v>
      </c>
      <c r="P29" s="36">
        <f t="shared" ref="P29:P37" si="23">SUM(D29,J29)</f>
        <v>98761.984223804408</v>
      </c>
      <c r="Q29" s="36">
        <f t="shared" ref="Q29:Q37" si="24">SUM(E29,K29)</f>
        <v>39364.862041330103</v>
      </c>
      <c r="R29" s="85">
        <f t="shared" ref="R29:R37" si="25">Q29/P29</f>
        <v>0.39858314259994454</v>
      </c>
      <c r="S29" s="85">
        <f t="shared" ref="S29:S37" si="26">Q29/O29</f>
        <v>0.33762715419646172</v>
      </c>
      <c r="U29" s="36" t="s">
        <v>170</v>
      </c>
      <c r="V29" s="85">
        <v>44.806305834000781</v>
      </c>
      <c r="W29" s="85">
        <v>47.207061355425672</v>
      </c>
      <c r="X29" s="85">
        <v>35.107067980266052</v>
      </c>
      <c r="Y29" s="85"/>
      <c r="Z29" s="85">
        <v>60.168774751828494</v>
      </c>
      <c r="AA29" s="85">
        <v>70.965249827917503</v>
      </c>
      <c r="AB29" s="85">
        <v>58.004936649408876</v>
      </c>
      <c r="AC29" s="85"/>
      <c r="AD29" s="85">
        <v>51.291952927056883</v>
      </c>
      <c r="AE29" s="85">
        <v>55.787485499735688</v>
      </c>
      <c r="AF29" s="85">
        <v>43.917432740699034</v>
      </c>
    </row>
    <row r="30" spans="2:32" x14ac:dyDescent="0.35">
      <c r="B30" s="36" t="s">
        <v>171</v>
      </c>
      <c r="C30" s="36">
        <v>9376.6466377697343</v>
      </c>
      <c r="D30" s="36">
        <v>8518.1619183934126</v>
      </c>
      <c r="E30" s="36">
        <v>5664.8387902647646</v>
      </c>
      <c r="F30" s="85">
        <f t="shared" si="18"/>
        <v>0.6650306538588544</v>
      </c>
      <c r="G30" s="85">
        <f t="shared" si="19"/>
        <v>0.60414335839919897</v>
      </c>
      <c r="I30" s="36">
        <v>22918.298866320947</v>
      </c>
      <c r="J30" s="36">
        <v>15307.529299226711</v>
      </c>
      <c r="K30" s="36">
        <v>11807.097566995857</v>
      </c>
      <c r="L30" s="85">
        <f t="shared" si="20"/>
        <v>0.77132614520570053</v>
      </c>
      <c r="M30" s="85">
        <f t="shared" si="21"/>
        <v>0.51518210997530456</v>
      </c>
      <c r="O30" s="36">
        <f t="shared" si="22"/>
        <v>32294.945504090683</v>
      </c>
      <c r="P30" s="36">
        <f t="shared" si="23"/>
        <v>23825.691217620122</v>
      </c>
      <c r="Q30" s="36">
        <f t="shared" si="24"/>
        <v>17471.936357260623</v>
      </c>
      <c r="R30" s="85">
        <f t="shared" si="25"/>
        <v>0.73332337759583555</v>
      </c>
      <c r="S30" s="85">
        <f t="shared" si="26"/>
        <v>0.54101148289745582</v>
      </c>
      <c r="U30" s="36" t="s">
        <v>171</v>
      </c>
      <c r="V30" s="85">
        <v>27.873547974193833</v>
      </c>
      <c r="W30" s="85">
        <v>24.961164251632297</v>
      </c>
      <c r="X30" s="85">
        <v>25.279177494684173</v>
      </c>
      <c r="Y30" s="85"/>
      <c r="Z30" s="85">
        <v>17.953937820618009</v>
      </c>
      <c r="AA30" s="85">
        <v>18.961008231367561</v>
      </c>
      <c r="AB30" s="85">
        <v>18.353117425969451</v>
      </c>
      <c r="AC30" s="85"/>
      <c r="AD30" s="85">
        <v>17.312764362281342</v>
      </c>
      <c r="AE30" s="85">
        <v>18.129235761783868</v>
      </c>
      <c r="AF30" s="85">
        <v>16.540020491282963</v>
      </c>
    </row>
    <row r="31" spans="2:32" x14ac:dyDescent="0.35">
      <c r="B31" s="36" t="s">
        <v>172</v>
      </c>
      <c r="C31" s="36">
        <v>2954.8453197718582</v>
      </c>
      <c r="D31" s="36">
        <v>2549.7381304384562</v>
      </c>
      <c r="E31" s="36">
        <v>1181.2055876040986</v>
      </c>
      <c r="F31" s="85">
        <f t="shared" si="18"/>
        <v>0.46326545204898234</v>
      </c>
      <c r="G31" s="85">
        <f t="shared" si="19"/>
        <v>0.39975208844275434</v>
      </c>
      <c r="I31" s="36">
        <v>2415.1814015484115</v>
      </c>
      <c r="J31" s="36">
        <v>1369.2353296513697</v>
      </c>
      <c r="K31" s="36">
        <v>1026.4205553539446</v>
      </c>
      <c r="L31" s="85">
        <f t="shared" si="20"/>
        <v>0.74963049311274232</v>
      </c>
      <c r="M31" s="85">
        <f t="shared" si="21"/>
        <v>0.42498694081359267</v>
      </c>
      <c r="O31" s="36">
        <f t="shared" si="22"/>
        <v>5370.0267213202696</v>
      </c>
      <c r="P31" s="36">
        <f t="shared" si="23"/>
        <v>3918.9734600898259</v>
      </c>
      <c r="Q31" s="36">
        <f t="shared" si="24"/>
        <v>2207.6261429580431</v>
      </c>
      <c r="R31" s="85">
        <f t="shared" si="25"/>
        <v>0.56331745173580294</v>
      </c>
      <c r="S31" s="85">
        <f t="shared" si="26"/>
        <v>0.41110151914016513</v>
      </c>
      <c r="U31" s="36" t="s">
        <v>172</v>
      </c>
      <c r="V31" s="85">
        <v>38.488333124012335</v>
      </c>
      <c r="W31" s="85">
        <v>40.576286372232438</v>
      </c>
      <c r="X31" s="85">
        <v>47.63650073515106</v>
      </c>
      <c r="Y31" s="85"/>
      <c r="Z31" s="85">
        <v>33.115157291921932</v>
      </c>
      <c r="AA31" s="85">
        <v>38.71160221698355</v>
      </c>
      <c r="AB31" s="85">
        <v>36.336048886850811</v>
      </c>
      <c r="AC31" s="85"/>
      <c r="AD31" s="85">
        <v>34.314025915714254</v>
      </c>
      <c r="AE31" s="85">
        <v>37.549112576788659</v>
      </c>
      <c r="AF31" s="85">
        <v>41.124268591265185</v>
      </c>
    </row>
    <row r="32" spans="2:32" x14ac:dyDescent="0.35">
      <c r="B32" s="36" t="s">
        <v>173</v>
      </c>
      <c r="C32" s="36">
        <v>14484.089301608958</v>
      </c>
      <c r="D32" s="36">
        <v>12807.59033605862</v>
      </c>
      <c r="E32" s="36">
        <v>6139.1569815584971</v>
      </c>
      <c r="F32" s="85">
        <f t="shared" si="18"/>
        <v>0.47933739450380858</v>
      </c>
      <c r="G32" s="85">
        <f t="shared" si="19"/>
        <v>0.42385522856977498</v>
      </c>
      <c r="I32" s="36">
        <v>17918.034180110186</v>
      </c>
      <c r="J32" s="36">
        <v>8118.0307687257337</v>
      </c>
      <c r="K32" s="36">
        <v>5858.3402130336772</v>
      </c>
      <c r="L32" s="85">
        <f t="shared" si="20"/>
        <v>0.72164548028108122</v>
      </c>
      <c r="M32" s="85">
        <f t="shared" si="21"/>
        <v>0.32695217310929653</v>
      </c>
      <c r="O32" s="36">
        <f t="shared" si="22"/>
        <v>32402.123481719143</v>
      </c>
      <c r="P32" s="36">
        <f t="shared" si="23"/>
        <v>20925.621104784354</v>
      </c>
      <c r="Q32" s="36">
        <f t="shared" si="24"/>
        <v>11997.497194592175</v>
      </c>
      <c r="R32" s="85">
        <f t="shared" si="25"/>
        <v>0.57334007600133374</v>
      </c>
      <c r="S32" s="85">
        <f t="shared" si="26"/>
        <v>0.37026885603225995</v>
      </c>
      <c r="U32" s="36" t="s">
        <v>173</v>
      </c>
      <c r="V32" s="85">
        <v>18.210345003411682</v>
      </c>
      <c r="W32" s="85">
        <v>18.671549004960639</v>
      </c>
      <c r="X32" s="85">
        <v>22.087867307881222</v>
      </c>
      <c r="Y32" s="85"/>
      <c r="Z32" s="85">
        <v>16.230517912296165</v>
      </c>
      <c r="AA32" s="85">
        <v>20.761953516669177</v>
      </c>
      <c r="AB32" s="85">
        <v>17.535868861227183</v>
      </c>
      <c r="AC32" s="85"/>
      <c r="AD32" s="85">
        <v>14.166251567028754</v>
      </c>
      <c r="AE32" s="85">
        <v>15.108289622160283</v>
      </c>
      <c r="AF32" s="85">
        <v>17.637615431264766</v>
      </c>
    </row>
    <row r="33" spans="2:32" x14ac:dyDescent="0.35">
      <c r="B33" s="36" t="s">
        <v>174</v>
      </c>
      <c r="C33" s="36">
        <v>63350.357243790982</v>
      </c>
      <c r="D33" s="36">
        <v>54638.22343796974</v>
      </c>
      <c r="E33" s="36">
        <v>27034.591615186022</v>
      </c>
      <c r="F33" s="85">
        <f t="shared" si="18"/>
        <v>0.49479265455763105</v>
      </c>
      <c r="G33" s="85">
        <f t="shared" si="19"/>
        <v>0.42674726381019268</v>
      </c>
      <c r="I33" s="36">
        <v>31063.764234781851</v>
      </c>
      <c r="J33" s="36">
        <v>20340.831184686747</v>
      </c>
      <c r="K33" s="36">
        <v>15140.71737224933</v>
      </c>
      <c r="L33" s="85">
        <f t="shared" si="20"/>
        <v>0.74435096750853347</v>
      </c>
      <c r="M33" s="85">
        <f t="shared" si="21"/>
        <v>0.48740768368620274</v>
      </c>
      <c r="O33" s="36">
        <f t="shared" si="22"/>
        <v>94414.121478572837</v>
      </c>
      <c r="P33" s="36">
        <f t="shared" si="23"/>
        <v>74979.054622656491</v>
      </c>
      <c r="Q33" s="36">
        <f t="shared" si="24"/>
        <v>42175.308987435354</v>
      </c>
      <c r="R33" s="85">
        <f t="shared" si="25"/>
        <v>0.5624945419716082</v>
      </c>
      <c r="S33" s="85">
        <f t="shared" si="26"/>
        <v>0.44670551742629927</v>
      </c>
      <c r="U33" s="36" t="s">
        <v>174</v>
      </c>
      <c r="V33" s="85">
        <v>14.503387877688478</v>
      </c>
      <c r="W33" s="85">
        <v>14.854019777217161</v>
      </c>
      <c r="X33" s="85">
        <v>18.580573803603464</v>
      </c>
      <c r="Y33" s="85"/>
      <c r="Z33" s="85">
        <v>19.408468264359037</v>
      </c>
      <c r="AA33" s="85">
        <v>21.700647476531202</v>
      </c>
      <c r="AB33" s="85">
        <v>26.581270108021688</v>
      </c>
      <c r="AC33" s="85"/>
      <c r="AD33" s="85">
        <v>10.936880761221152</v>
      </c>
      <c r="AE33" s="85">
        <v>11.783024472446762</v>
      </c>
      <c r="AF33" s="85">
        <v>14.81764528746524</v>
      </c>
    </row>
    <row r="34" spans="2:32" x14ac:dyDescent="0.35">
      <c r="B34" s="36" t="s">
        <v>175</v>
      </c>
      <c r="C34" s="36">
        <v>10974.983995101924</v>
      </c>
      <c r="D34" s="36">
        <v>9125.909646375736</v>
      </c>
      <c r="E34" s="36">
        <v>5245.5541474627698</v>
      </c>
      <c r="F34" s="85">
        <f t="shared" si="18"/>
        <v>0.57479794899634906</v>
      </c>
      <c r="G34" s="85">
        <f t="shared" si="19"/>
        <v>0.47795551681932585</v>
      </c>
      <c r="I34" s="36">
        <v>311.50237852301154</v>
      </c>
      <c r="J34" s="36">
        <v>311.50237852301154</v>
      </c>
      <c r="K34" s="36">
        <v>32.624602509150179</v>
      </c>
      <c r="L34" s="85">
        <f t="shared" si="20"/>
        <v>0.1047330767226874</v>
      </c>
      <c r="M34" s="85">
        <f t="shared" si="21"/>
        <v>0.1047330767226874</v>
      </c>
      <c r="O34" s="36">
        <f t="shared" si="22"/>
        <v>11286.486373624935</v>
      </c>
      <c r="P34" s="36">
        <f t="shared" si="23"/>
        <v>9437.4120248987474</v>
      </c>
      <c r="Q34" s="36">
        <f t="shared" si="24"/>
        <v>5278.1787499719203</v>
      </c>
      <c r="R34" s="85">
        <f t="shared" si="25"/>
        <v>0.55928243209541861</v>
      </c>
      <c r="S34" s="85">
        <f t="shared" si="26"/>
        <v>0.46765473108675737</v>
      </c>
      <c r="U34" s="36" t="s">
        <v>175</v>
      </c>
      <c r="V34" s="85">
        <v>37.761559887149062</v>
      </c>
      <c r="W34" s="85">
        <v>41.721413224146602</v>
      </c>
      <c r="X34" s="85">
        <v>45.033037442336777</v>
      </c>
      <c r="Y34" s="85"/>
      <c r="Z34" s="85">
        <v>100</v>
      </c>
      <c r="AA34" s="85">
        <v>100</v>
      </c>
      <c r="AB34" s="85">
        <v>100</v>
      </c>
      <c r="AC34" s="85"/>
      <c r="AD34" s="85">
        <v>38.67398511120463</v>
      </c>
      <c r="AE34" s="85">
        <v>42.797462934136938</v>
      </c>
      <c r="AF34" s="85">
        <v>45.257133870505648</v>
      </c>
    </row>
    <row r="35" spans="2:32" x14ac:dyDescent="0.35">
      <c r="B35" s="36" t="s">
        <v>176</v>
      </c>
      <c r="C35" s="36">
        <v>65048.571828227861</v>
      </c>
      <c r="D35" s="36">
        <v>56996.628345063618</v>
      </c>
      <c r="E35" s="36">
        <v>21016.561981925148</v>
      </c>
      <c r="F35" s="85">
        <f t="shared" si="18"/>
        <v>0.36873342497890677</v>
      </c>
      <c r="G35" s="85">
        <f t="shared" si="19"/>
        <v>0.32309029070496825</v>
      </c>
      <c r="I35" s="36">
        <v>7359.601433314434</v>
      </c>
      <c r="J35" s="36">
        <v>1865.3162773463478</v>
      </c>
      <c r="K35" s="36">
        <v>804.54242576300658</v>
      </c>
      <c r="L35" s="85">
        <f t="shared" si="20"/>
        <v>0.43131689544229551</v>
      </c>
      <c r="M35" s="85">
        <f t="shared" si="21"/>
        <v>0.1093187495346031</v>
      </c>
      <c r="O35" s="36">
        <f t="shared" si="22"/>
        <v>72408.173261542295</v>
      </c>
      <c r="P35" s="36">
        <f t="shared" si="23"/>
        <v>58861.944622409967</v>
      </c>
      <c r="Q35" s="36">
        <f t="shared" si="24"/>
        <v>21821.104407688155</v>
      </c>
      <c r="R35" s="85">
        <f t="shared" si="25"/>
        <v>0.37071667522483459</v>
      </c>
      <c r="S35" s="85">
        <f t="shared" si="26"/>
        <v>0.30136244880628499</v>
      </c>
      <c r="U35" s="36" t="s">
        <v>176</v>
      </c>
      <c r="V35" s="85">
        <v>13.604949639622852</v>
      </c>
      <c r="W35" s="85">
        <v>14.02948358507436</v>
      </c>
      <c r="X35" s="85">
        <v>15.836928908657988</v>
      </c>
      <c r="Y35" s="85"/>
      <c r="Z35" s="85">
        <v>33.785986303076982</v>
      </c>
      <c r="AA35" s="85">
        <v>54.342531642854475</v>
      </c>
      <c r="AB35" s="85">
        <v>33.713625722052079</v>
      </c>
      <c r="AC35" s="85"/>
      <c r="AD35" s="85">
        <v>13.624558544466328</v>
      </c>
      <c r="AE35" s="85">
        <v>13.795122201975918</v>
      </c>
      <c r="AF35" s="85">
        <v>15.393839964481835</v>
      </c>
    </row>
    <row r="36" spans="2:32" x14ac:dyDescent="0.35">
      <c r="B36" s="36" t="s">
        <v>177</v>
      </c>
      <c r="C36" s="36">
        <v>13930.099644113847</v>
      </c>
      <c r="D36" s="36">
        <v>13634.795823426179</v>
      </c>
      <c r="E36" s="36">
        <v>6693.6313007839508</v>
      </c>
      <c r="F36" s="85">
        <f t="shared" si="18"/>
        <v>0.49092273822564375</v>
      </c>
      <c r="G36" s="85">
        <f t="shared" si="19"/>
        <v>0.48051567984385091</v>
      </c>
      <c r="I36" s="36">
        <v>7990.4660259882585</v>
      </c>
      <c r="J36" s="36">
        <v>4261.2829364488807</v>
      </c>
      <c r="K36" s="36">
        <v>2386.0680997811501</v>
      </c>
      <c r="L36" s="85">
        <f t="shared" si="20"/>
        <v>0.55994125134755035</v>
      </c>
      <c r="M36" s="85">
        <f t="shared" si="21"/>
        <v>0.29861438519614281</v>
      </c>
      <c r="O36" s="36">
        <f t="shared" si="22"/>
        <v>21920.565670102107</v>
      </c>
      <c r="P36" s="36">
        <f t="shared" si="23"/>
        <v>17896.078759875061</v>
      </c>
      <c r="Q36" s="36">
        <f t="shared" si="24"/>
        <v>9079.6994005651013</v>
      </c>
      <c r="R36" s="85">
        <f t="shared" si="25"/>
        <v>0.50735692004903143</v>
      </c>
      <c r="S36" s="85">
        <f t="shared" si="26"/>
        <v>0.41420917403372864</v>
      </c>
      <c r="U36" s="36" t="s">
        <v>177</v>
      </c>
      <c r="V36" s="85">
        <v>14.739423289371706</v>
      </c>
      <c r="W36" s="85">
        <v>14.916937683011819</v>
      </c>
      <c r="X36" s="85">
        <v>16.599963062778063</v>
      </c>
      <c r="Y36" s="85"/>
      <c r="Z36" s="85">
        <v>12.499379816637221</v>
      </c>
      <c r="AA36" s="85">
        <v>15.782312557245929</v>
      </c>
      <c r="AB36" s="85">
        <v>13.215818929753045</v>
      </c>
      <c r="AC36" s="85"/>
      <c r="AD36" s="85">
        <v>11.9068961080719</v>
      </c>
      <c r="AE36" s="85">
        <v>12.990345369348026</v>
      </c>
      <c r="AF36" s="85">
        <v>13.760706890406396</v>
      </c>
    </row>
    <row r="37" spans="2:32" x14ac:dyDescent="0.35">
      <c r="B37" s="36" t="s">
        <v>178</v>
      </c>
      <c r="C37" s="36">
        <v>13284.987542848607</v>
      </c>
      <c r="D37" s="36">
        <v>12351.182642997628</v>
      </c>
      <c r="E37" s="36">
        <v>5913.8571101040388</v>
      </c>
      <c r="F37" s="85">
        <f t="shared" si="18"/>
        <v>0.47880897571026021</v>
      </c>
      <c r="G37" s="85">
        <f t="shared" si="19"/>
        <v>0.44515338016161754</v>
      </c>
      <c r="I37" s="36">
        <v>13598.459294654507</v>
      </c>
      <c r="J37" s="36">
        <v>5547.5530779170749</v>
      </c>
      <c r="K37" s="36">
        <v>4542.6982406945845</v>
      </c>
      <c r="L37" s="85">
        <f t="shared" si="20"/>
        <v>0.8188652144271541</v>
      </c>
      <c r="M37" s="85">
        <f t="shared" si="21"/>
        <v>0.33405977414517091</v>
      </c>
      <c r="O37" s="36">
        <f t="shared" si="22"/>
        <v>26883.446837503114</v>
      </c>
      <c r="P37" s="36">
        <f t="shared" si="23"/>
        <v>17898.735720914701</v>
      </c>
      <c r="Q37" s="36">
        <f t="shared" si="24"/>
        <v>10456.555350798622</v>
      </c>
      <c r="R37" s="85">
        <f t="shared" si="25"/>
        <v>0.58420636596025721</v>
      </c>
      <c r="S37" s="85">
        <f t="shared" si="26"/>
        <v>0.38895887919444366</v>
      </c>
      <c r="U37" s="36" t="s">
        <v>178</v>
      </c>
      <c r="V37" s="85">
        <v>20.301430968564894</v>
      </c>
      <c r="W37" s="85">
        <v>21.029170666207346</v>
      </c>
      <c r="X37" s="85">
        <v>21.550903742098086</v>
      </c>
      <c r="Y37" s="85"/>
      <c r="Z37" s="85">
        <v>16.807204701682871</v>
      </c>
      <c r="AA37" s="85">
        <v>19.521719736714093</v>
      </c>
      <c r="AB37" s="85">
        <v>18.344347060470469</v>
      </c>
      <c r="AC37" s="85"/>
      <c r="AD37" s="85">
        <v>14.795123134204601</v>
      </c>
      <c r="AE37" s="85">
        <v>16.913366580574912</v>
      </c>
      <c r="AF37" s="85">
        <v>16.756179911955584</v>
      </c>
    </row>
    <row r="39" spans="2:32" ht="15" thickBot="1" x14ac:dyDescent="0.4">
      <c r="B39" s="71" t="s">
        <v>14</v>
      </c>
      <c r="C39" s="72">
        <f>SUM(C28:C37)</f>
        <v>279193.0724289167</v>
      </c>
      <c r="D39" s="72">
        <f t="shared" ref="D39:E39" si="27">SUM(D28:D37)</f>
        <v>246603.01633260722</v>
      </c>
      <c r="E39" s="72">
        <f t="shared" si="27"/>
        <v>108153.64589922239</v>
      </c>
      <c r="F39" s="31">
        <f t="shared" ref="F39" si="28">E39/D39</f>
        <v>0.4385738970578914</v>
      </c>
      <c r="G39" s="31">
        <f t="shared" ref="G39" si="29">E39/C39</f>
        <v>0.38737940364461798</v>
      </c>
      <c r="H39" s="71"/>
      <c r="I39" s="72">
        <f>SUM(I28:I37)</f>
        <v>178924.86631131038</v>
      </c>
      <c r="J39" s="72">
        <f t="shared" ref="J39:K39" si="30">SUM(J28:J37)</f>
        <v>108633.30218840703</v>
      </c>
      <c r="K39" s="72">
        <f t="shared" si="30"/>
        <v>67680.116746004816</v>
      </c>
      <c r="L39" s="31">
        <f t="shared" ref="L39" si="31">K39/J39</f>
        <v>0.62301444752755941</v>
      </c>
      <c r="M39" s="31">
        <f t="shared" ref="M39" si="32">K39/I39</f>
        <v>0.37825998219972712</v>
      </c>
      <c r="N39" s="72"/>
      <c r="O39" s="72">
        <f>SUM(O28:O37)</f>
        <v>458117.93874022702</v>
      </c>
      <c r="P39" s="72">
        <f t="shared" ref="P39:Q39" si="33">SUM(P28:P37)</f>
        <v>355236.31852101418</v>
      </c>
      <c r="Q39" s="72">
        <f t="shared" si="33"/>
        <v>175833.76264522719</v>
      </c>
      <c r="R39" s="31">
        <f t="shared" ref="R39" si="34">Q39/P39</f>
        <v>0.49497687448538757</v>
      </c>
      <c r="S39" s="31">
        <f t="shared" ref="S39" si="35">Q39/O39</f>
        <v>0.38381767613979562</v>
      </c>
      <c r="U39" s="73" t="s">
        <v>14</v>
      </c>
      <c r="V39" s="31">
        <v>11.792174112910011</v>
      </c>
      <c r="W39" s="31">
        <v>13.012386600193349</v>
      </c>
      <c r="X39" s="73">
        <v>10.094838019840834</v>
      </c>
      <c r="Y39" s="31"/>
      <c r="Z39" s="31">
        <v>18.084003305041868</v>
      </c>
      <c r="AA39" s="74">
        <v>24.631468344078602</v>
      </c>
      <c r="AB39" s="31">
        <v>15.596603537763599</v>
      </c>
      <c r="AC39" s="31"/>
      <c r="AD39" s="74">
        <v>13.650332813729246</v>
      </c>
      <c r="AE39" s="31">
        <v>16.018359843112854</v>
      </c>
      <c r="AF39" s="31">
        <v>11.078307382093646</v>
      </c>
    </row>
    <row r="40" spans="2:32" x14ac:dyDescent="0.35">
      <c r="B40" s="75" t="s">
        <v>235</v>
      </c>
      <c r="C40" s="76"/>
      <c r="D40" s="76"/>
      <c r="E40" s="76"/>
      <c r="F40" s="76"/>
      <c r="G40" s="76"/>
      <c r="H40" s="76"/>
      <c r="I40" s="76"/>
      <c r="J40" s="76"/>
      <c r="K40" s="76"/>
      <c r="L40" s="76"/>
      <c r="M40" s="76"/>
      <c r="N40" s="76"/>
      <c r="O40" s="76"/>
      <c r="P40" s="76"/>
      <c r="Q40" s="76"/>
      <c r="R40" s="76"/>
      <c r="S40" s="76"/>
    </row>
    <row r="41" spans="2:32" x14ac:dyDescent="0.35">
      <c r="B41" s="77"/>
      <c r="C41" s="78"/>
      <c r="D41" s="78"/>
      <c r="E41" s="78"/>
      <c r="F41" s="78"/>
      <c r="G41" s="78"/>
      <c r="H41" s="78"/>
      <c r="I41" s="78"/>
      <c r="J41" s="78"/>
      <c r="K41" s="78"/>
      <c r="L41" s="78"/>
      <c r="M41" s="78"/>
      <c r="N41" s="78"/>
      <c r="O41" s="78"/>
      <c r="P41" s="78"/>
      <c r="Q41" s="78"/>
      <c r="R41" s="78"/>
      <c r="S41" s="78"/>
    </row>
    <row r="42" spans="2:32" x14ac:dyDescent="0.35">
      <c r="C42" s="81"/>
      <c r="D42" s="81"/>
      <c r="E42" s="81"/>
      <c r="I42" s="81"/>
      <c r="J42" s="81"/>
      <c r="K42" s="81"/>
    </row>
  </sheetData>
  <mergeCells count="18">
    <mergeCell ref="V26:X26"/>
    <mergeCell ref="Z26:AB26"/>
    <mergeCell ref="AD26:AF26"/>
    <mergeCell ref="B21:S22"/>
    <mergeCell ref="B40:S41"/>
    <mergeCell ref="B26:B27"/>
    <mergeCell ref="C26:G26"/>
    <mergeCell ref="I26:M26"/>
    <mergeCell ref="O26:S26"/>
    <mergeCell ref="U26:U27"/>
    <mergeCell ref="V3:X3"/>
    <mergeCell ref="Z3:AB3"/>
    <mergeCell ref="AD3:AF3"/>
    <mergeCell ref="B3:B4"/>
    <mergeCell ref="C3:G3"/>
    <mergeCell ref="I3:M3"/>
    <mergeCell ref="O3:S3"/>
    <mergeCell ref="U3:U4"/>
  </mergeCells>
  <pageMargins left="0.7" right="0.7" top="0.75" bottom="0.75" header="0.3" footer="0.3"/>
  <pageSetup scale="74" orientation="landscape" r:id="rId1"/>
  <rowBreaks count="1" manualBreakCount="1">
    <brk id="23" max="16383" man="1"/>
  </rowBreaks>
  <colBreaks count="1" manualBreakCount="1">
    <brk id="19"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B1:W42"/>
  <sheetViews>
    <sheetView view="pageBreakPreview" zoomScaleNormal="100" zoomScaleSheetLayoutView="100" workbookViewId="0">
      <selection activeCell="M9" sqref="M9"/>
    </sheetView>
  </sheetViews>
  <sheetFormatPr defaultRowHeight="14.5" x14ac:dyDescent="0.35"/>
  <cols>
    <col min="1" max="1" width="8.7265625" style="49"/>
    <col min="2" max="2" width="12.1796875" style="49" customWidth="1"/>
    <col min="3" max="11" width="8.7265625" style="49"/>
    <col min="12" max="12" width="9.81640625" style="49" customWidth="1"/>
    <col min="13" max="16384" width="8.7265625" style="49"/>
  </cols>
  <sheetData>
    <row r="1" spans="2:23" x14ac:dyDescent="0.35">
      <c r="B1" s="47" t="s">
        <v>200</v>
      </c>
      <c r="O1" s="51" t="s">
        <v>240</v>
      </c>
    </row>
    <row r="2" spans="2:23" ht="15" thickBot="1" x14ac:dyDescent="0.4"/>
    <row r="3" spans="2:23" ht="24.5" thickBot="1" x14ac:dyDescent="0.4">
      <c r="B3" s="52" t="s">
        <v>179</v>
      </c>
      <c r="C3" s="53" t="s">
        <v>180</v>
      </c>
      <c r="D3" s="53"/>
      <c r="E3" s="53"/>
      <c r="F3" s="54"/>
      <c r="G3" s="53" t="s">
        <v>181</v>
      </c>
      <c r="H3" s="102"/>
      <c r="I3" s="102"/>
      <c r="J3" s="54"/>
      <c r="K3" s="53" t="s">
        <v>182</v>
      </c>
      <c r="L3" s="102"/>
      <c r="M3" s="102"/>
      <c r="N3" s="103"/>
      <c r="O3" s="57" t="s">
        <v>179</v>
      </c>
      <c r="P3" s="53" t="s">
        <v>180</v>
      </c>
      <c r="Q3" s="53"/>
      <c r="R3" s="54"/>
      <c r="S3" s="53" t="s">
        <v>181</v>
      </c>
      <c r="T3" s="53"/>
      <c r="U3" s="54"/>
      <c r="V3" s="53" t="s">
        <v>182</v>
      </c>
      <c r="W3" s="53"/>
    </row>
    <row r="4" spans="2:23" ht="36.5" thickBot="1" x14ac:dyDescent="0.4">
      <c r="B4" s="59"/>
      <c r="C4" s="60" t="s">
        <v>183</v>
      </c>
      <c r="D4" s="60" t="s">
        <v>185</v>
      </c>
      <c r="E4" s="60" t="s">
        <v>187</v>
      </c>
      <c r="F4" s="61"/>
      <c r="G4" s="60" t="s">
        <v>183</v>
      </c>
      <c r="H4" s="60" t="s">
        <v>185</v>
      </c>
      <c r="I4" s="60" t="s">
        <v>187</v>
      </c>
      <c r="J4" s="60"/>
      <c r="K4" s="60" t="s">
        <v>183</v>
      </c>
      <c r="L4" s="60" t="s">
        <v>185</v>
      </c>
      <c r="M4" s="60" t="s">
        <v>187</v>
      </c>
      <c r="N4" s="62"/>
      <c r="O4" s="63"/>
      <c r="P4" s="60" t="s">
        <v>183</v>
      </c>
      <c r="Q4" s="60" t="s">
        <v>185</v>
      </c>
      <c r="R4" s="61"/>
      <c r="S4" s="60" t="s">
        <v>183</v>
      </c>
      <c r="T4" s="60" t="s">
        <v>185</v>
      </c>
      <c r="U4" s="60"/>
      <c r="V4" s="60" t="s">
        <v>183</v>
      </c>
      <c r="W4" s="60" t="s">
        <v>185</v>
      </c>
    </row>
    <row r="5" spans="2:23" x14ac:dyDescent="0.35">
      <c r="B5" s="67" t="s">
        <v>136</v>
      </c>
      <c r="C5" s="67">
        <v>160563.73071383577</v>
      </c>
      <c r="D5" s="67">
        <v>1330485.0524928267</v>
      </c>
      <c r="E5" s="84">
        <f t="shared" ref="E5:E16" si="0">D5/C5</f>
        <v>8.2863361892361596</v>
      </c>
      <c r="F5" s="67"/>
      <c r="G5" s="67">
        <v>134793.75394293939</v>
      </c>
      <c r="H5" s="67">
        <v>862405.32630988897</v>
      </c>
      <c r="I5" s="84">
        <f t="shared" ref="I5:I18" si="1">H5/G5</f>
        <v>6.3979620797189209</v>
      </c>
      <c r="J5" s="67"/>
      <c r="K5" s="67">
        <f t="shared" ref="K5:K18" si="2">G5</f>
        <v>134793.75394293939</v>
      </c>
      <c r="L5" s="67">
        <f t="shared" ref="L5:L18" si="3">SUM(D5,H5)</f>
        <v>2192890.3788027158</v>
      </c>
      <c r="M5" s="84">
        <f t="shared" ref="M5:M18" si="4">L5/K5</f>
        <v>16.268486592717089</v>
      </c>
      <c r="N5" s="84"/>
      <c r="O5" s="66" t="s">
        <v>0</v>
      </c>
      <c r="P5" s="84">
        <v>9.4076321024978657</v>
      </c>
      <c r="Q5" s="84">
        <v>8.8855023970901481</v>
      </c>
      <c r="R5" s="84"/>
      <c r="S5" s="84">
        <v>7.5637183474681207</v>
      </c>
      <c r="T5" s="84">
        <v>8.1789348195205314</v>
      </c>
      <c r="V5" s="84">
        <v>8.1864297825294798</v>
      </c>
      <c r="W5" s="84">
        <v>8.0228452684629978</v>
      </c>
    </row>
    <row r="6" spans="2:23" x14ac:dyDescent="0.35">
      <c r="B6" s="67" t="s">
        <v>137</v>
      </c>
      <c r="C6" s="67">
        <v>141562.05460355661</v>
      </c>
      <c r="D6" s="67">
        <v>787277.57039641321</v>
      </c>
      <c r="E6" s="84">
        <f t="shared" si="0"/>
        <v>5.5613601582795456</v>
      </c>
      <c r="F6" s="67"/>
      <c r="G6" s="67">
        <v>153406.28737105403</v>
      </c>
      <c r="H6" s="67">
        <v>847914.33735157689</v>
      </c>
      <c r="I6" s="84">
        <f t="shared" si="1"/>
        <v>5.5272463200981452</v>
      </c>
      <c r="J6" s="67"/>
      <c r="K6" s="67">
        <f t="shared" si="2"/>
        <v>153406.28737105403</v>
      </c>
      <c r="L6" s="67">
        <f t="shared" si="3"/>
        <v>1635191.90774799</v>
      </c>
      <c r="M6" s="84">
        <f t="shared" si="4"/>
        <v>10.659223528386695</v>
      </c>
      <c r="N6" s="84"/>
      <c r="O6" s="66" t="s">
        <v>1</v>
      </c>
      <c r="P6" s="84">
        <v>8.3472715129383985</v>
      </c>
      <c r="Q6" s="84">
        <v>9.5796912019057405</v>
      </c>
      <c r="R6" s="84"/>
      <c r="S6" s="84">
        <v>8.2706155819820921</v>
      </c>
      <c r="T6" s="84">
        <v>9.0397709616389719</v>
      </c>
      <c r="V6" s="84">
        <v>7.880660486634314</v>
      </c>
      <c r="W6" s="84">
        <v>8.3701409506288762</v>
      </c>
    </row>
    <row r="7" spans="2:23" x14ac:dyDescent="0.35">
      <c r="B7" s="67" t="s">
        <v>138</v>
      </c>
      <c r="C7" s="67">
        <v>7034.011235723955</v>
      </c>
      <c r="D7" s="67">
        <v>36024.149498109975</v>
      </c>
      <c r="E7" s="84">
        <f t="shared" si="0"/>
        <v>5.1214233658246773</v>
      </c>
      <c r="F7" s="67"/>
      <c r="G7" s="67">
        <v>9568.6089565679704</v>
      </c>
      <c r="H7" s="67">
        <v>38852.810950039588</v>
      </c>
      <c r="I7" s="84">
        <f t="shared" si="1"/>
        <v>4.0604450580427063</v>
      </c>
      <c r="J7" s="67"/>
      <c r="K7" s="67">
        <f t="shared" si="2"/>
        <v>9568.6089565679704</v>
      </c>
      <c r="L7" s="67">
        <f t="shared" si="3"/>
        <v>74876.960448149563</v>
      </c>
      <c r="M7" s="84">
        <f t="shared" si="4"/>
        <v>7.8252712372317621</v>
      </c>
      <c r="N7" s="84"/>
      <c r="O7" s="66" t="s">
        <v>2</v>
      </c>
      <c r="P7" s="84">
        <v>31.183959566864988</v>
      </c>
      <c r="Q7" s="84">
        <v>38.171057638446669</v>
      </c>
      <c r="R7" s="84"/>
      <c r="S7" s="84">
        <v>35.276539872925866</v>
      </c>
      <c r="T7" s="84">
        <v>37.400967323646292</v>
      </c>
      <c r="V7" s="84">
        <v>32.215586024542638</v>
      </c>
      <c r="W7" s="84">
        <v>36.519001822213646</v>
      </c>
    </row>
    <row r="8" spans="2:23" x14ac:dyDescent="0.35">
      <c r="B8" s="67" t="s">
        <v>139</v>
      </c>
      <c r="C8" s="67">
        <v>1435.8117632120811</v>
      </c>
      <c r="D8" s="67">
        <v>5543.9828114830707</v>
      </c>
      <c r="E8" s="84">
        <f t="shared" si="0"/>
        <v>3.8612184086586141</v>
      </c>
      <c r="F8" s="67"/>
      <c r="G8" s="67">
        <v>1798.4653074853015</v>
      </c>
      <c r="H8" s="67">
        <v>7660.0028375743113</v>
      </c>
      <c r="I8" s="84">
        <f t="shared" si="1"/>
        <v>4.2591885457523153</v>
      </c>
      <c r="J8" s="67"/>
      <c r="K8" s="67">
        <f t="shared" si="2"/>
        <v>1798.4653074853015</v>
      </c>
      <c r="L8" s="67">
        <f t="shared" si="3"/>
        <v>13203.985649057382</v>
      </c>
      <c r="M8" s="84">
        <f t="shared" si="4"/>
        <v>7.3418072587231684</v>
      </c>
      <c r="N8" s="84"/>
      <c r="O8" s="66" t="s">
        <v>3</v>
      </c>
      <c r="P8" s="84">
        <v>27.731315077920982</v>
      </c>
      <c r="Q8" s="84">
        <v>40.452075860257089</v>
      </c>
      <c r="R8" s="84"/>
      <c r="S8" s="84">
        <v>50.255806864883233</v>
      </c>
      <c r="T8" s="84">
        <v>36.153420399336085</v>
      </c>
      <c r="V8" s="84">
        <v>33.183265327684673</v>
      </c>
      <c r="W8" s="84">
        <v>30.482729304790375</v>
      </c>
    </row>
    <row r="9" spans="2:23" x14ac:dyDescent="0.35">
      <c r="B9" s="67" t="s">
        <v>140</v>
      </c>
      <c r="C9" s="67">
        <v>1476.7919762400682</v>
      </c>
      <c r="D9" s="67">
        <v>5721.391416698425</v>
      </c>
      <c r="E9" s="84">
        <f t="shared" si="0"/>
        <v>3.8742026695358698</v>
      </c>
      <c r="F9" s="67"/>
      <c r="G9" s="67">
        <v>1795.16820215497</v>
      </c>
      <c r="H9" s="67">
        <v>5315.9962515082616</v>
      </c>
      <c r="I9" s="84">
        <f t="shared" si="1"/>
        <v>2.9612803107401251</v>
      </c>
      <c r="J9" s="67"/>
      <c r="K9" s="67">
        <f t="shared" si="2"/>
        <v>1795.16820215497</v>
      </c>
      <c r="L9" s="67">
        <f t="shared" si="3"/>
        <v>11037.387668206688</v>
      </c>
      <c r="M9" s="84">
        <f t="shared" si="4"/>
        <v>6.1483863489544319</v>
      </c>
      <c r="N9" s="84"/>
      <c r="O9" s="66" t="s">
        <v>4</v>
      </c>
      <c r="P9" s="84">
        <v>31.429577600712065</v>
      </c>
      <c r="Q9" s="84">
        <v>28.653093378601387</v>
      </c>
      <c r="R9" s="84"/>
      <c r="S9" s="84">
        <v>30.484654059690637</v>
      </c>
      <c r="T9" s="84">
        <v>31.168658908457154</v>
      </c>
      <c r="V9" s="84">
        <v>30.193700949140862</v>
      </c>
      <c r="W9" s="84">
        <v>28.145572811033791</v>
      </c>
    </row>
    <row r="10" spans="2:23" x14ac:dyDescent="0.35">
      <c r="B10" s="67" t="s">
        <v>141</v>
      </c>
      <c r="C10" s="67">
        <v>23841.605820921137</v>
      </c>
      <c r="D10" s="67">
        <v>185957.25404288311</v>
      </c>
      <c r="E10" s="84">
        <f t="shared" si="0"/>
        <v>7.7996950138192718</v>
      </c>
      <c r="F10" s="67"/>
      <c r="G10" s="67">
        <v>19163.013029648839</v>
      </c>
      <c r="H10" s="67">
        <v>168691.62593412824</v>
      </c>
      <c r="I10" s="84">
        <f t="shared" si="1"/>
        <v>8.802980286718487</v>
      </c>
      <c r="J10" s="67"/>
      <c r="K10" s="67">
        <f t="shared" si="2"/>
        <v>19163.013029648839</v>
      </c>
      <c r="L10" s="67">
        <f t="shared" si="3"/>
        <v>354648.87997701135</v>
      </c>
      <c r="M10" s="84">
        <f t="shared" si="4"/>
        <v>18.506947703281412</v>
      </c>
      <c r="N10" s="84"/>
      <c r="O10" s="66" t="s">
        <v>5</v>
      </c>
      <c r="P10" s="84">
        <v>16.121215522112379</v>
      </c>
      <c r="Q10" s="84">
        <v>18.293606553649401</v>
      </c>
      <c r="R10" s="84"/>
      <c r="S10" s="84">
        <v>15.039077807427928</v>
      </c>
      <c r="T10" s="84">
        <v>16.938903078039008</v>
      </c>
      <c r="V10" s="84">
        <v>15.438716497424529</v>
      </c>
      <c r="W10" s="84">
        <v>17.520157109621156</v>
      </c>
    </row>
    <row r="11" spans="2:23" x14ac:dyDescent="0.35">
      <c r="B11" s="67" t="s">
        <v>142</v>
      </c>
      <c r="C11" s="67">
        <v>46475.750903384906</v>
      </c>
      <c r="D11" s="67">
        <v>422980.31661222305</v>
      </c>
      <c r="E11" s="84">
        <f t="shared" si="0"/>
        <v>9.1010969890841871</v>
      </c>
      <c r="F11" s="67"/>
      <c r="G11" s="67">
        <v>50832.763295889607</v>
      </c>
      <c r="H11" s="67">
        <v>400765.51559376845</v>
      </c>
      <c r="I11" s="84">
        <f t="shared" si="1"/>
        <v>7.884000192178708</v>
      </c>
      <c r="J11" s="67"/>
      <c r="K11" s="67">
        <f t="shared" si="2"/>
        <v>50832.763295889607</v>
      </c>
      <c r="L11" s="67">
        <f t="shared" si="3"/>
        <v>823745.83220599149</v>
      </c>
      <c r="M11" s="84">
        <f t="shared" si="4"/>
        <v>16.205017764056915</v>
      </c>
      <c r="N11" s="84"/>
      <c r="O11" s="66" t="s">
        <v>6</v>
      </c>
      <c r="P11" s="84">
        <v>14.345533109252143</v>
      </c>
      <c r="Q11" s="84">
        <v>18.299675011726084</v>
      </c>
      <c r="R11" s="84"/>
      <c r="S11" s="84">
        <v>16.777496652410509</v>
      </c>
      <c r="T11" s="84">
        <v>17.32058529243832</v>
      </c>
      <c r="V11" s="84">
        <v>14.322355872740211</v>
      </c>
      <c r="W11" s="84">
        <v>16.177331381967569</v>
      </c>
    </row>
    <row r="12" spans="2:23" x14ac:dyDescent="0.35">
      <c r="B12" s="67" t="s">
        <v>143</v>
      </c>
      <c r="C12" s="67">
        <v>93354.42569434816</v>
      </c>
      <c r="D12" s="67">
        <v>867530.53626593493</v>
      </c>
      <c r="E12" s="84">
        <f t="shared" si="0"/>
        <v>9.2928699396246923</v>
      </c>
      <c r="F12" s="67"/>
      <c r="G12" s="67">
        <v>92038.346249094204</v>
      </c>
      <c r="H12" s="67">
        <v>730018.78025091707</v>
      </c>
      <c r="I12" s="84">
        <f t="shared" si="1"/>
        <v>7.9316807613555049</v>
      </c>
      <c r="J12" s="67"/>
      <c r="K12" s="67">
        <f t="shared" si="2"/>
        <v>92038.346249094204</v>
      </c>
      <c r="L12" s="67">
        <f t="shared" si="3"/>
        <v>1597549.316516852</v>
      </c>
      <c r="M12" s="84">
        <f t="shared" si="4"/>
        <v>17.357431783848185</v>
      </c>
      <c r="N12" s="84"/>
      <c r="O12" s="66" t="s">
        <v>7</v>
      </c>
      <c r="P12" s="84">
        <v>10.565654985132554</v>
      </c>
      <c r="Q12" s="84">
        <v>11.171148121404089</v>
      </c>
      <c r="R12" s="84"/>
      <c r="S12" s="84">
        <v>12.707934153475167</v>
      </c>
      <c r="T12" s="84">
        <v>13.971229714406366</v>
      </c>
      <c r="V12" s="84">
        <v>11.4052786881274</v>
      </c>
      <c r="W12" s="84">
        <v>12.041298920466531</v>
      </c>
    </row>
    <row r="13" spans="2:23" x14ac:dyDescent="0.35">
      <c r="B13" s="67" t="s">
        <v>144</v>
      </c>
      <c r="C13" s="67">
        <v>36146.329828652248</v>
      </c>
      <c r="D13" s="67">
        <v>182366.58978371415</v>
      </c>
      <c r="E13" s="84">
        <f t="shared" si="0"/>
        <v>5.0452311658805522</v>
      </c>
      <c r="F13" s="67"/>
      <c r="G13" s="67">
        <v>32178.059654281045</v>
      </c>
      <c r="H13" s="67">
        <v>165309.57389777721</v>
      </c>
      <c r="I13" s="84">
        <f t="shared" si="1"/>
        <v>5.137338163762899</v>
      </c>
      <c r="J13" s="67"/>
      <c r="K13" s="67">
        <f t="shared" si="2"/>
        <v>32178.059654281045</v>
      </c>
      <c r="L13" s="67">
        <f t="shared" si="3"/>
        <v>347676.16368149139</v>
      </c>
      <c r="M13" s="84">
        <f t="shared" si="4"/>
        <v>10.804758503679253</v>
      </c>
      <c r="N13" s="84"/>
      <c r="O13" s="66" t="s">
        <v>8</v>
      </c>
      <c r="P13" s="84">
        <v>9.4559401387407309</v>
      </c>
      <c r="Q13" s="84">
        <v>11.920089951179902</v>
      </c>
      <c r="R13" s="84"/>
      <c r="S13" s="84">
        <v>9.6619120253954396</v>
      </c>
      <c r="T13" s="84">
        <v>12.696429469215406</v>
      </c>
      <c r="V13" s="84">
        <v>9.4584288726921422</v>
      </c>
      <c r="W13" s="84">
        <v>11.564092766750459</v>
      </c>
    </row>
    <row r="14" spans="2:23" x14ac:dyDescent="0.35">
      <c r="B14" s="67" t="s">
        <v>145</v>
      </c>
      <c r="C14" s="67">
        <v>6811.1195695043307</v>
      </c>
      <c r="D14" s="67">
        <v>16506.667284024323</v>
      </c>
      <c r="E14" s="84">
        <f t="shared" si="0"/>
        <v>2.4234881087582449</v>
      </c>
      <c r="F14" s="67"/>
      <c r="G14" s="67">
        <v>14132.105083898068</v>
      </c>
      <c r="H14" s="67">
        <v>14506.621161450374</v>
      </c>
      <c r="I14" s="84">
        <f t="shared" si="1"/>
        <v>1.0265010821338305</v>
      </c>
      <c r="J14" s="67"/>
      <c r="K14" s="67">
        <f t="shared" si="2"/>
        <v>14132.105083898068</v>
      </c>
      <c r="L14" s="67">
        <f t="shared" si="3"/>
        <v>31013.288445474696</v>
      </c>
      <c r="M14" s="84">
        <f t="shared" si="4"/>
        <v>2.1945271607703245</v>
      </c>
      <c r="N14" s="84"/>
      <c r="O14" s="66" t="s">
        <v>9</v>
      </c>
      <c r="P14" s="84">
        <v>20.666712937317552</v>
      </c>
      <c r="Q14" s="84">
        <v>26.700601262946428</v>
      </c>
      <c r="R14" s="84"/>
      <c r="S14" s="84">
        <v>24.299636135499021</v>
      </c>
      <c r="T14" s="84">
        <v>25.790599323954204</v>
      </c>
      <c r="V14" s="84">
        <v>21.788048652654396</v>
      </c>
      <c r="W14" s="84">
        <v>25.942193660999518</v>
      </c>
    </row>
    <row r="15" spans="2:23" x14ac:dyDescent="0.35">
      <c r="B15" s="67" t="s">
        <v>146</v>
      </c>
      <c r="C15" s="67">
        <v>14747.923074180577</v>
      </c>
      <c r="D15" s="67">
        <v>48626.778820459229</v>
      </c>
      <c r="E15" s="84">
        <f t="shared" si="0"/>
        <v>3.2971950406759922</v>
      </c>
      <c r="F15" s="67"/>
      <c r="G15" s="67">
        <v>10615.356125762752</v>
      </c>
      <c r="H15" s="67">
        <v>38915.354616485893</v>
      </c>
      <c r="I15" s="84">
        <f t="shared" si="1"/>
        <v>3.6659490416945086</v>
      </c>
      <c r="J15" s="67"/>
      <c r="K15" s="67">
        <f t="shared" si="2"/>
        <v>10615.356125762752</v>
      </c>
      <c r="L15" s="67">
        <f t="shared" si="3"/>
        <v>87542.133436945122</v>
      </c>
      <c r="M15" s="84">
        <f t="shared" si="4"/>
        <v>8.2467448477292518</v>
      </c>
      <c r="N15" s="84"/>
      <c r="O15" s="66" t="s">
        <v>10</v>
      </c>
      <c r="P15" s="84">
        <v>14.501291541916983</v>
      </c>
      <c r="Q15" s="84">
        <v>21.724580583169349</v>
      </c>
      <c r="R15" s="84"/>
      <c r="S15" s="84">
        <v>12.401985467654988</v>
      </c>
      <c r="T15" s="84">
        <v>17.552725651746254</v>
      </c>
      <c r="V15" s="84">
        <v>13.266986084296581</v>
      </c>
      <c r="W15" s="84">
        <v>19.297122088559412</v>
      </c>
    </row>
    <row r="16" spans="2:23" x14ac:dyDescent="0.35">
      <c r="B16" s="67" t="s">
        <v>147</v>
      </c>
      <c r="C16" s="67">
        <v>48373.096590560308</v>
      </c>
      <c r="D16" s="67">
        <v>363305.84468285315</v>
      </c>
      <c r="E16" s="84">
        <f t="shared" si="0"/>
        <v>7.5104938548372751</v>
      </c>
      <c r="F16" s="67"/>
      <c r="G16" s="67">
        <v>45221.401261365194</v>
      </c>
      <c r="H16" s="67">
        <v>297771.36257334758</v>
      </c>
      <c r="I16" s="84">
        <f t="shared" si="1"/>
        <v>6.584744264166531</v>
      </c>
      <c r="J16" s="67"/>
      <c r="K16" s="67">
        <f t="shared" si="2"/>
        <v>45221.401261365194</v>
      </c>
      <c r="L16" s="67">
        <f t="shared" si="3"/>
        <v>661077.20725620072</v>
      </c>
      <c r="M16" s="84">
        <f t="shared" si="4"/>
        <v>14.61868028890539</v>
      </c>
      <c r="N16" s="84"/>
      <c r="O16" s="66" t="s">
        <v>11</v>
      </c>
      <c r="P16" s="84">
        <v>14.112418617036946</v>
      </c>
      <c r="Q16" s="84">
        <v>19.446905939096563</v>
      </c>
      <c r="R16" s="84"/>
      <c r="S16" s="84">
        <v>13.88920608802375</v>
      </c>
      <c r="T16" s="84">
        <v>16.582094231907579</v>
      </c>
      <c r="V16" s="84">
        <v>13.655880265208229</v>
      </c>
      <c r="W16" s="84">
        <v>17.692298411986084</v>
      </c>
    </row>
    <row r="17" spans="2:23" x14ac:dyDescent="0.35">
      <c r="B17" s="67" t="s">
        <v>148</v>
      </c>
      <c r="C17" s="67"/>
      <c r="D17" s="67"/>
      <c r="E17" s="84"/>
      <c r="F17" s="67"/>
      <c r="G17" s="67">
        <v>366.74369945606765</v>
      </c>
      <c r="H17" s="67">
        <v>182.74903830549547</v>
      </c>
      <c r="I17" s="84">
        <f t="shared" si="1"/>
        <v>0.49830178017110571</v>
      </c>
      <c r="J17" s="67"/>
      <c r="K17" s="67">
        <f t="shared" si="2"/>
        <v>366.74369945606765</v>
      </c>
      <c r="L17" s="67">
        <f t="shared" si="3"/>
        <v>182.74903830549547</v>
      </c>
      <c r="M17" s="84">
        <f t="shared" si="4"/>
        <v>0.49830178017110571</v>
      </c>
      <c r="N17" s="84"/>
      <c r="O17" s="66" t="s">
        <v>12</v>
      </c>
      <c r="P17" s="84"/>
      <c r="Q17" s="84"/>
      <c r="R17" s="84"/>
      <c r="S17" s="84">
        <v>100</v>
      </c>
      <c r="T17" s="84">
        <v>100</v>
      </c>
      <c r="V17" s="84">
        <v>99.999999999999929</v>
      </c>
      <c r="W17" s="84">
        <v>100</v>
      </c>
    </row>
    <row r="18" spans="2:23" x14ac:dyDescent="0.35">
      <c r="B18" s="67" t="s">
        <v>149</v>
      </c>
      <c r="C18" s="67">
        <v>165341.09445258879</v>
      </c>
      <c r="D18" s="67">
        <v>1834935.6548374656</v>
      </c>
      <c r="E18" s="84">
        <f>D18/C18</f>
        <v>11.097880178624495</v>
      </c>
      <c r="F18" s="67"/>
      <c r="G18" s="67">
        <v>155924.06846624165</v>
      </c>
      <c r="H18" s="67">
        <v>1455503.4456332931</v>
      </c>
      <c r="I18" s="84">
        <f t="shared" si="1"/>
        <v>9.334693867024237</v>
      </c>
      <c r="J18" s="67"/>
      <c r="K18" s="67">
        <f t="shared" si="2"/>
        <v>155924.06846624165</v>
      </c>
      <c r="L18" s="67">
        <f t="shared" si="3"/>
        <v>3290439.100470759</v>
      </c>
      <c r="M18" s="84">
        <f t="shared" si="4"/>
        <v>21.102829940479367</v>
      </c>
      <c r="N18" s="84"/>
      <c r="O18" s="66" t="s">
        <v>13</v>
      </c>
      <c r="P18" s="84">
        <v>6.6514271893450383</v>
      </c>
      <c r="Q18" s="84">
        <v>6.5315378332808818</v>
      </c>
      <c r="R18" s="84"/>
      <c r="S18" s="84">
        <v>7.4105016481720201</v>
      </c>
      <c r="T18" s="84">
        <v>7.7315623720317026</v>
      </c>
      <c r="V18" s="84">
        <v>6.6747226472505252</v>
      </c>
      <c r="W18" s="84">
        <v>6.6352496287733116</v>
      </c>
    </row>
    <row r="19" spans="2:23" x14ac:dyDescent="0.35">
      <c r="B19" s="67"/>
      <c r="C19" s="67"/>
      <c r="D19" s="67"/>
      <c r="E19" s="84"/>
      <c r="F19" s="67"/>
      <c r="G19" s="67"/>
      <c r="H19" s="67"/>
      <c r="I19" s="84"/>
      <c r="J19" s="67"/>
      <c r="K19" s="67"/>
      <c r="L19" s="67"/>
      <c r="M19" s="84"/>
      <c r="N19" s="84"/>
      <c r="O19" s="96"/>
      <c r="P19" s="96"/>
      <c r="Q19" s="96"/>
      <c r="R19" s="96"/>
      <c r="S19" s="96"/>
      <c r="T19" s="96"/>
      <c r="U19" s="96"/>
      <c r="V19" s="96"/>
      <c r="W19" s="96"/>
    </row>
    <row r="20" spans="2:23" ht="15" thickBot="1" x14ac:dyDescent="0.4">
      <c r="B20" s="71" t="s">
        <v>150</v>
      </c>
      <c r="C20" s="72">
        <f>SUM(C5:C19)</f>
        <v>747163.74622670899</v>
      </c>
      <c r="D20" s="72">
        <f>SUM(D5:D19)</f>
        <v>6087261.7889450891</v>
      </c>
      <c r="E20" s="31">
        <f>D20/C20</f>
        <v>8.1471589322778186</v>
      </c>
      <c r="F20" s="71"/>
      <c r="G20" s="72">
        <f>SUM(G5:G19)</f>
        <v>721834.14064583904</v>
      </c>
      <c r="H20" s="72">
        <f>SUM(H5:H19)</f>
        <v>5033813.5024000611</v>
      </c>
      <c r="I20" s="31">
        <f>H20/G20</f>
        <v>6.9736428619131399</v>
      </c>
      <c r="J20" s="71"/>
      <c r="K20" s="72">
        <f>SUM(K5:K19)</f>
        <v>721834.14064583904</v>
      </c>
      <c r="L20" s="72">
        <f>SUM(L5:L19)</f>
        <v>11121075.291345149</v>
      </c>
      <c r="M20" s="31">
        <f>L20/K20</f>
        <v>15.406690630336364</v>
      </c>
      <c r="N20" s="104"/>
      <c r="O20" s="73" t="s">
        <v>14</v>
      </c>
      <c r="P20" s="31">
        <v>3.5795105726295811</v>
      </c>
      <c r="Q20" s="74">
        <v>3.9000163204422171</v>
      </c>
      <c r="R20" s="31"/>
      <c r="S20" s="31">
        <v>3.6431244678736143</v>
      </c>
      <c r="T20" s="31">
        <v>4.1056287907705427</v>
      </c>
      <c r="U20" s="31"/>
      <c r="V20" s="73">
        <v>3.4296883453756797</v>
      </c>
      <c r="W20" s="31">
        <v>3.733504454722854</v>
      </c>
    </row>
    <row r="21" spans="2:23" x14ac:dyDescent="0.35">
      <c r="B21" s="75" t="s">
        <v>235</v>
      </c>
      <c r="C21" s="105"/>
      <c r="D21" s="105"/>
      <c r="E21" s="105"/>
      <c r="F21" s="105"/>
      <c r="G21" s="105"/>
      <c r="H21" s="105"/>
      <c r="I21" s="105"/>
      <c r="J21" s="105"/>
      <c r="K21" s="105"/>
      <c r="L21" s="105"/>
      <c r="M21" s="105"/>
      <c r="N21" s="105"/>
      <c r="O21" s="105"/>
      <c r="P21" s="105"/>
      <c r="Q21" s="105"/>
      <c r="R21" s="105"/>
      <c r="S21" s="105"/>
    </row>
    <row r="22" spans="2:23" x14ac:dyDescent="0.35">
      <c r="B22" s="106"/>
      <c r="C22" s="107"/>
      <c r="D22" s="107"/>
      <c r="E22" s="107"/>
      <c r="F22" s="107"/>
      <c r="G22" s="107"/>
      <c r="H22" s="107"/>
      <c r="I22" s="107"/>
      <c r="J22" s="107"/>
      <c r="K22" s="107"/>
      <c r="L22" s="107"/>
      <c r="M22" s="107"/>
      <c r="N22" s="107"/>
      <c r="O22" s="107"/>
      <c r="P22" s="107"/>
      <c r="Q22" s="107"/>
      <c r="R22" s="107"/>
      <c r="S22" s="107"/>
    </row>
    <row r="25" spans="2:23" x14ac:dyDescent="0.35">
      <c r="B25" s="47" t="s">
        <v>241</v>
      </c>
      <c r="O25" s="51" t="s">
        <v>251</v>
      </c>
    </row>
    <row r="26" spans="2:23" ht="15" thickBot="1" x14ac:dyDescent="0.4"/>
    <row r="27" spans="2:23" ht="36.5" thickBot="1" x14ac:dyDescent="0.4">
      <c r="B27" s="52" t="s">
        <v>210</v>
      </c>
      <c r="C27" s="53" t="s">
        <v>180</v>
      </c>
      <c r="D27" s="53"/>
      <c r="E27" s="53"/>
      <c r="F27" s="54"/>
      <c r="G27" s="53" t="s">
        <v>181</v>
      </c>
      <c r="H27" s="102"/>
      <c r="I27" s="102"/>
      <c r="J27" s="54"/>
      <c r="K27" s="53" t="s">
        <v>261</v>
      </c>
      <c r="L27" s="102"/>
      <c r="M27" s="102"/>
      <c r="O27" s="57" t="s">
        <v>210</v>
      </c>
      <c r="P27" s="53" t="s">
        <v>180</v>
      </c>
      <c r="Q27" s="53"/>
      <c r="R27" s="54"/>
      <c r="S27" s="60" t="s">
        <v>181</v>
      </c>
      <c r="T27" s="60"/>
      <c r="U27" s="54"/>
      <c r="V27" s="53" t="s">
        <v>182</v>
      </c>
      <c r="W27" s="53"/>
    </row>
    <row r="28" spans="2:23" ht="36.5" thickBot="1" x14ac:dyDescent="0.4">
      <c r="B28" s="59"/>
      <c r="C28" s="60" t="s">
        <v>183</v>
      </c>
      <c r="D28" s="60" t="s">
        <v>185</v>
      </c>
      <c r="E28" s="60" t="s">
        <v>187</v>
      </c>
      <c r="F28" s="61"/>
      <c r="G28" s="60" t="s">
        <v>183</v>
      </c>
      <c r="H28" s="60" t="s">
        <v>185</v>
      </c>
      <c r="I28" s="60" t="s">
        <v>187</v>
      </c>
      <c r="J28" s="60"/>
      <c r="K28" s="60" t="s">
        <v>265</v>
      </c>
      <c r="L28" s="60" t="s">
        <v>185</v>
      </c>
      <c r="M28" s="60" t="s">
        <v>259</v>
      </c>
      <c r="O28" s="63"/>
      <c r="P28" s="60" t="s">
        <v>183</v>
      </c>
      <c r="Q28" s="60" t="s">
        <v>185</v>
      </c>
      <c r="R28" s="61"/>
      <c r="S28" s="60" t="s">
        <v>183</v>
      </c>
      <c r="T28" s="60" t="s">
        <v>185</v>
      </c>
      <c r="U28" s="60"/>
      <c r="V28" s="60" t="s">
        <v>183</v>
      </c>
      <c r="W28" s="60" t="s">
        <v>185</v>
      </c>
    </row>
    <row r="29" spans="2:23" x14ac:dyDescent="0.35">
      <c r="B29" s="36" t="s">
        <v>169</v>
      </c>
      <c r="C29" s="67">
        <v>7034.0112357239568</v>
      </c>
      <c r="D29" s="67">
        <v>36024.14949810996</v>
      </c>
      <c r="E29" s="84">
        <f t="shared" ref="E29:E38" si="5">D29/C29</f>
        <v>5.1214233658246737</v>
      </c>
      <c r="G29" s="67">
        <v>9568.6089565679686</v>
      </c>
      <c r="H29" s="67">
        <v>38852.810950039588</v>
      </c>
      <c r="I29" s="84">
        <f t="shared" ref="I29:I38" si="6">H29/G29</f>
        <v>4.0604450580427063</v>
      </c>
      <c r="K29" s="67">
        <f t="shared" ref="K29" si="7">G29</f>
        <v>9568.6089565679686</v>
      </c>
      <c r="L29" s="67">
        <f t="shared" ref="L29" si="8">SUM(D29,H29)</f>
        <v>74876.960448149548</v>
      </c>
      <c r="M29" s="84">
        <f t="shared" ref="M29" si="9">L29/K29</f>
        <v>7.8252712372317621</v>
      </c>
      <c r="O29" s="36" t="s">
        <v>169</v>
      </c>
      <c r="P29" s="84">
        <v>31.183959566864988</v>
      </c>
      <c r="Q29" s="84">
        <v>38.171057638446669</v>
      </c>
      <c r="S29" s="84">
        <v>35.276539872925866</v>
      </c>
      <c r="T29" s="84">
        <v>37.400967323646292</v>
      </c>
      <c r="V29" s="84">
        <v>32.215586024542645</v>
      </c>
      <c r="W29" s="84">
        <v>36.519001822213639</v>
      </c>
    </row>
    <row r="30" spans="2:23" x14ac:dyDescent="0.35">
      <c r="B30" s="36" t="s">
        <v>170</v>
      </c>
      <c r="C30" s="67">
        <v>99267.349493393107</v>
      </c>
      <c r="D30" s="67">
        <v>594299.21328702639</v>
      </c>
      <c r="E30" s="84">
        <f t="shared" si="5"/>
        <v>5.9868548552974197</v>
      </c>
      <c r="G30" s="67">
        <v>88014.817041408984</v>
      </c>
      <c r="H30" s="67">
        <v>501996.29108761111</v>
      </c>
      <c r="I30" s="84">
        <f t="shared" si="6"/>
        <v>5.7035429710821663</v>
      </c>
      <c r="K30" s="67">
        <f t="shared" ref="K30:K38" si="10">G30</f>
        <v>88014.817041408984</v>
      </c>
      <c r="L30" s="67">
        <f t="shared" ref="L30:L38" si="11">SUM(D30,H30)</f>
        <v>1096295.5043746375</v>
      </c>
      <c r="M30" s="84">
        <f t="shared" ref="M30:M38" si="12">L30/K30</f>
        <v>12.455806206571506</v>
      </c>
      <c r="O30" s="36" t="s">
        <v>170</v>
      </c>
      <c r="P30" s="84">
        <v>7.9868821298473902</v>
      </c>
      <c r="Q30" s="84">
        <v>12.564614272819746</v>
      </c>
      <c r="S30" s="84">
        <v>8.10185805161783</v>
      </c>
      <c r="T30" s="84">
        <v>10.774068830614711</v>
      </c>
      <c r="V30" s="84">
        <v>7.8555363298202963</v>
      </c>
      <c r="W30" s="84">
        <v>11.386134550364044</v>
      </c>
    </row>
    <row r="31" spans="2:23" x14ac:dyDescent="0.35">
      <c r="B31" s="36" t="s">
        <v>171</v>
      </c>
      <c r="C31" s="67">
        <v>46475.750903384942</v>
      </c>
      <c r="D31" s="67">
        <v>422980.31661222328</v>
      </c>
      <c r="E31" s="84">
        <f t="shared" si="5"/>
        <v>9.1010969890841853</v>
      </c>
      <c r="G31" s="67">
        <v>50832.763295889628</v>
      </c>
      <c r="H31" s="67">
        <v>400765.51559376885</v>
      </c>
      <c r="I31" s="84">
        <f t="shared" si="6"/>
        <v>7.8840001921787133</v>
      </c>
      <c r="K31" s="67">
        <f t="shared" si="10"/>
        <v>50832.763295889628</v>
      </c>
      <c r="L31" s="67">
        <f t="shared" si="11"/>
        <v>823745.83220599219</v>
      </c>
      <c r="M31" s="84">
        <f t="shared" si="12"/>
        <v>16.205017764056922</v>
      </c>
      <c r="O31" s="36" t="s">
        <v>171</v>
      </c>
      <c r="P31" s="84">
        <v>14.345533109252143</v>
      </c>
      <c r="Q31" s="84">
        <v>18.299675011726084</v>
      </c>
      <c r="S31" s="84">
        <v>16.777496652410509</v>
      </c>
      <c r="T31" s="84">
        <v>17.32058529243832</v>
      </c>
      <c r="V31" s="84">
        <v>14.322355872740214</v>
      </c>
      <c r="W31" s="84">
        <v>16.177331381967566</v>
      </c>
    </row>
    <row r="32" spans="2:23" x14ac:dyDescent="0.35">
      <c r="B32" s="36" t="s">
        <v>172</v>
      </c>
      <c r="C32" s="67">
        <v>23841.605820921126</v>
      </c>
      <c r="D32" s="67">
        <v>185957.25404288311</v>
      </c>
      <c r="E32" s="84">
        <f t="shared" si="5"/>
        <v>7.7996950138192753</v>
      </c>
      <c r="G32" s="67">
        <v>19163.013029648828</v>
      </c>
      <c r="H32" s="67">
        <v>168691.62593412807</v>
      </c>
      <c r="I32" s="84">
        <f t="shared" si="6"/>
        <v>8.8029802867184834</v>
      </c>
      <c r="K32" s="67">
        <f t="shared" si="10"/>
        <v>19163.013029648828</v>
      </c>
      <c r="L32" s="67">
        <f t="shared" si="11"/>
        <v>354648.87997701118</v>
      </c>
      <c r="M32" s="84">
        <f t="shared" si="12"/>
        <v>18.506947703281412</v>
      </c>
      <c r="O32" s="36" t="s">
        <v>172</v>
      </c>
      <c r="P32" s="84">
        <v>16.121215522112379</v>
      </c>
      <c r="Q32" s="84">
        <v>18.293606553649401</v>
      </c>
      <c r="S32" s="84">
        <v>15.039077807427928</v>
      </c>
      <c r="T32" s="84">
        <v>16.938903078039008</v>
      </c>
      <c r="V32" s="84">
        <v>15.438716497424529</v>
      </c>
      <c r="W32" s="84">
        <v>17.520157109621152</v>
      </c>
    </row>
    <row r="33" spans="2:23" x14ac:dyDescent="0.35">
      <c r="B33" s="36" t="s">
        <v>173</v>
      </c>
      <c r="C33" s="67">
        <v>237644.31649811496</v>
      </c>
      <c r="D33" s="67">
        <v>1607209.1673310073</v>
      </c>
      <c r="E33" s="84">
        <f t="shared" si="5"/>
        <v>6.763086914993635</v>
      </c>
      <c r="G33" s="67">
        <v>241502.10026443581</v>
      </c>
      <c r="H33" s="67">
        <v>1388903.4193478939</v>
      </c>
      <c r="I33" s="84">
        <f t="shared" si="6"/>
        <v>5.7511028592591797</v>
      </c>
      <c r="K33" s="67">
        <f t="shared" si="10"/>
        <v>241502.10026443581</v>
      </c>
      <c r="L33" s="67">
        <f t="shared" si="11"/>
        <v>2996112.5866789012</v>
      </c>
      <c r="M33" s="84">
        <f t="shared" si="12"/>
        <v>12.406155405680819</v>
      </c>
      <c r="O33" s="36" t="s">
        <v>173</v>
      </c>
      <c r="P33" s="84">
        <v>7.503427095143973</v>
      </c>
      <c r="Q33" s="84">
        <v>8.5707651760341559</v>
      </c>
      <c r="S33" s="84">
        <v>7.1519108216202287</v>
      </c>
      <c r="T33" s="84">
        <v>7.6644488737550889</v>
      </c>
      <c r="V33" s="84">
        <v>7.0219694012362259</v>
      </c>
      <c r="W33" s="84">
        <v>7.6016385558245494</v>
      </c>
    </row>
    <row r="34" spans="2:23" x14ac:dyDescent="0.35">
      <c r="B34" s="36" t="s">
        <v>174</v>
      </c>
      <c r="C34" s="67">
        <v>2912.6037394521491</v>
      </c>
      <c r="D34" s="67">
        <v>11265.374228181494</v>
      </c>
      <c r="E34" s="84">
        <f t="shared" si="5"/>
        <v>3.8678018831015004</v>
      </c>
      <c r="G34" s="67">
        <v>3593.6335096402722</v>
      </c>
      <c r="H34" s="67">
        <v>12975.999089082574</v>
      </c>
      <c r="I34" s="84">
        <f t="shared" si="6"/>
        <v>3.6108298340031588</v>
      </c>
      <c r="K34" s="67">
        <f t="shared" si="10"/>
        <v>3593.6335096402722</v>
      </c>
      <c r="L34" s="67">
        <f t="shared" si="11"/>
        <v>24241.373317264068</v>
      </c>
      <c r="M34" s="84">
        <f t="shared" si="12"/>
        <v>6.7456442768118174</v>
      </c>
      <c r="O34" s="36" t="s">
        <v>174</v>
      </c>
      <c r="P34" s="84">
        <v>20.99612332405799</v>
      </c>
      <c r="Q34" s="84">
        <v>24.659169225020502</v>
      </c>
      <c r="S34" s="84">
        <v>29.401923350522786</v>
      </c>
      <c r="T34" s="84">
        <v>24.870407717099194</v>
      </c>
      <c r="V34" s="84">
        <v>22.420199815707349</v>
      </c>
      <c r="W34" s="84">
        <v>20.973874998682607</v>
      </c>
    </row>
    <row r="35" spans="2:23" x14ac:dyDescent="0.35">
      <c r="B35" s="36" t="s">
        <v>175</v>
      </c>
      <c r="C35" s="67"/>
      <c r="D35" s="67"/>
      <c r="E35" s="84"/>
      <c r="G35" s="67">
        <v>366.74369945606765</v>
      </c>
      <c r="H35" s="67">
        <v>182.74903830549547</v>
      </c>
      <c r="I35" s="84">
        <f t="shared" si="6"/>
        <v>0.49830178017110571</v>
      </c>
      <c r="K35" s="67">
        <f t="shared" si="10"/>
        <v>366.74369945606765</v>
      </c>
      <c r="L35" s="67">
        <f t="shared" si="11"/>
        <v>182.74903830549547</v>
      </c>
      <c r="M35" s="84">
        <f t="shared" si="12"/>
        <v>0.49830178017110571</v>
      </c>
      <c r="O35" s="36" t="s">
        <v>175</v>
      </c>
      <c r="P35" s="84">
        <v>20.666712937317552</v>
      </c>
      <c r="Q35" s="84">
        <v>26.700601262946428</v>
      </c>
      <c r="S35" s="84">
        <v>100</v>
      </c>
      <c r="T35" s="84">
        <v>100</v>
      </c>
      <c r="V35" s="84">
        <v>99.999999999999929</v>
      </c>
      <c r="W35" s="84">
        <v>100</v>
      </c>
    </row>
    <row r="36" spans="2:23" x14ac:dyDescent="0.35">
      <c r="B36" s="36" t="s">
        <v>176</v>
      </c>
      <c r="C36" s="67">
        <v>6811.1195695043316</v>
      </c>
      <c r="D36" s="67">
        <v>16506.667284024323</v>
      </c>
      <c r="E36" s="84">
        <f t="shared" si="5"/>
        <v>2.4234881087582449</v>
      </c>
      <c r="G36" s="67">
        <v>14132.105083898068</v>
      </c>
      <c r="H36" s="67">
        <v>14506.621161450379</v>
      </c>
      <c r="I36" s="84">
        <f t="shared" si="6"/>
        <v>1.0265010821338307</v>
      </c>
      <c r="K36" s="67">
        <f t="shared" si="10"/>
        <v>14132.105083898068</v>
      </c>
      <c r="L36" s="67">
        <f t="shared" si="11"/>
        <v>31013.288445474704</v>
      </c>
      <c r="M36" s="84">
        <f t="shared" si="12"/>
        <v>2.1945271607703249</v>
      </c>
      <c r="O36" s="36" t="s">
        <v>176</v>
      </c>
      <c r="P36" s="84"/>
      <c r="Q36" s="84"/>
      <c r="S36" s="84">
        <v>24.299636135499021</v>
      </c>
      <c r="T36" s="84">
        <v>25.790599323954204</v>
      </c>
      <c r="V36" s="84">
        <v>21.7880486526544</v>
      </c>
      <c r="W36" s="84">
        <v>25.942193660999518</v>
      </c>
    </row>
    <row r="37" spans="2:23" x14ac:dyDescent="0.35">
      <c r="B37" s="36" t="s">
        <v>177</v>
      </c>
      <c r="C37" s="67">
        <v>229822.56327186603</v>
      </c>
      <c r="D37" s="67">
        <v>2345489.1103956983</v>
      </c>
      <c r="E37" s="84">
        <f t="shared" si="5"/>
        <v>10.205652034352816</v>
      </c>
      <c r="G37" s="67">
        <v>202622.00951579894</v>
      </c>
      <c r="H37" s="67">
        <v>1776919.6899468624</v>
      </c>
      <c r="I37" s="84">
        <f t="shared" si="6"/>
        <v>8.7696282066944544</v>
      </c>
      <c r="K37" s="67">
        <f t="shared" si="10"/>
        <v>202622.00951579894</v>
      </c>
      <c r="L37" s="67">
        <f t="shared" si="11"/>
        <v>4122408.8003425607</v>
      </c>
      <c r="M37" s="84">
        <f t="shared" si="12"/>
        <v>20.345315941707341</v>
      </c>
      <c r="O37" s="36" t="s">
        <v>177</v>
      </c>
      <c r="P37" s="84">
        <v>8.9560726733248455</v>
      </c>
      <c r="Q37" s="84">
        <v>7.6433707146410956</v>
      </c>
      <c r="S37" s="84">
        <v>8.0798348543695138</v>
      </c>
      <c r="T37" s="84">
        <v>7.8140986509023236</v>
      </c>
      <c r="V37" s="84">
        <v>8.3009015196265015</v>
      </c>
      <c r="W37" s="84">
        <v>7.3454983300488133</v>
      </c>
    </row>
    <row r="38" spans="2:23" x14ac:dyDescent="0.35">
      <c r="B38" s="36" t="s">
        <v>178</v>
      </c>
      <c r="C38" s="67">
        <v>93354.425694348058</v>
      </c>
      <c r="D38" s="67">
        <v>867530.53626593493</v>
      </c>
      <c r="E38" s="84">
        <f t="shared" si="5"/>
        <v>9.2928699396247012</v>
      </c>
      <c r="G38" s="67">
        <v>92038.346249094218</v>
      </c>
      <c r="H38" s="67">
        <v>730018.78025091661</v>
      </c>
      <c r="I38" s="84">
        <f t="shared" si="6"/>
        <v>7.9316807613554987</v>
      </c>
      <c r="K38" s="67">
        <f t="shared" si="10"/>
        <v>92038.346249094218</v>
      </c>
      <c r="L38" s="67">
        <f t="shared" si="11"/>
        <v>1597549.3165168515</v>
      </c>
      <c r="M38" s="84">
        <f t="shared" si="12"/>
        <v>17.357431783848178</v>
      </c>
      <c r="O38" s="36" t="s">
        <v>178</v>
      </c>
      <c r="P38" s="84">
        <v>10.565654985132554</v>
      </c>
      <c r="Q38" s="84">
        <v>11.171148121404089</v>
      </c>
      <c r="S38" s="84">
        <v>12.707934153475167</v>
      </c>
      <c r="T38" s="84">
        <v>13.971229714406366</v>
      </c>
      <c r="V38" s="84">
        <v>11.405278688127398</v>
      </c>
      <c r="W38" s="84">
        <v>12.041298920466529</v>
      </c>
    </row>
    <row r="40" spans="2:23" ht="15" thickBot="1" x14ac:dyDescent="0.4">
      <c r="B40" s="71" t="s">
        <v>14</v>
      </c>
      <c r="C40" s="72">
        <f>SUM(C29:C38)</f>
        <v>747163.74622670864</v>
      </c>
      <c r="D40" s="72">
        <f t="shared" ref="D40" si="13">SUM(D29:D38)</f>
        <v>6087261.7889450891</v>
      </c>
      <c r="E40" s="31">
        <f>D40/C40</f>
        <v>8.1471589322778222</v>
      </c>
      <c r="F40" s="31"/>
      <c r="G40" s="72">
        <f>SUM(G29:G38)</f>
        <v>721834.14064583881</v>
      </c>
      <c r="H40" s="72">
        <f t="shared" ref="H40" si="14">SUM(H29:H38)</f>
        <v>5033813.5024000593</v>
      </c>
      <c r="I40" s="31">
        <f>H40/G40</f>
        <v>6.9736428619131399</v>
      </c>
      <c r="K40" s="72">
        <f>SUM(K29:K38)</f>
        <v>721834.14064583881</v>
      </c>
      <c r="L40" s="72">
        <f t="shared" ref="L40" si="15">SUM(L29:L38)</f>
        <v>11121075.291345147</v>
      </c>
      <c r="M40" s="31">
        <f>L40/K40</f>
        <v>15.406690630336366</v>
      </c>
      <c r="O40" s="73" t="s">
        <v>14</v>
      </c>
      <c r="P40" s="31">
        <v>3.5795105726295811</v>
      </c>
      <c r="Q40" s="74">
        <v>3.9000163204422171</v>
      </c>
      <c r="R40" s="31"/>
      <c r="S40" s="31">
        <v>3.6431244678736143</v>
      </c>
      <c r="T40" s="31">
        <v>4.1056287907705427</v>
      </c>
      <c r="U40" s="31"/>
      <c r="V40" s="74">
        <v>3.4296883453756797</v>
      </c>
      <c r="W40" s="31">
        <v>3.733504454722854</v>
      </c>
    </row>
    <row r="41" spans="2:23" x14ac:dyDescent="0.35">
      <c r="B41" s="75" t="s">
        <v>236</v>
      </c>
      <c r="C41" s="105"/>
      <c r="D41" s="105"/>
      <c r="E41" s="105"/>
      <c r="F41" s="105"/>
      <c r="G41" s="105"/>
      <c r="H41" s="105"/>
      <c r="I41" s="105"/>
      <c r="J41" s="105"/>
      <c r="K41" s="105"/>
      <c r="L41" s="105"/>
      <c r="M41" s="105"/>
      <c r="N41" s="105"/>
      <c r="O41" s="105"/>
      <c r="P41" s="105"/>
      <c r="Q41" s="105"/>
      <c r="R41" s="105"/>
      <c r="S41" s="105"/>
    </row>
    <row r="42" spans="2:23" x14ac:dyDescent="0.35">
      <c r="B42" s="106"/>
      <c r="C42" s="107"/>
      <c r="D42" s="107"/>
      <c r="E42" s="107"/>
      <c r="F42" s="107"/>
      <c r="G42" s="107"/>
      <c r="H42" s="107"/>
      <c r="I42" s="107"/>
      <c r="J42" s="107"/>
      <c r="K42" s="107"/>
      <c r="L42" s="107"/>
      <c r="M42" s="107"/>
      <c r="N42" s="107"/>
      <c r="O42" s="107"/>
      <c r="P42" s="107"/>
      <c r="Q42" s="107"/>
      <c r="R42" s="107"/>
      <c r="S42" s="107"/>
    </row>
  </sheetData>
  <mergeCells count="15">
    <mergeCell ref="B41:S42"/>
    <mergeCell ref="C27:E27"/>
    <mergeCell ref="G27:I27"/>
    <mergeCell ref="K27:M27"/>
    <mergeCell ref="P27:Q27"/>
    <mergeCell ref="V27:W27"/>
    <mergeCell ref="B27:B28"/>
    <mergeCell ref="S3:T3"/>
    <mergeCell ref="V3:W3"/>
    <mergeCell ref="B3:B4"/>
    <mergeCell ref="C3:E3"/>
    <mergeCell ref="G3:I3"/>
    <mergeCell ref="K3:M3"/>
    <mergeCell ref="P3:Q3"/>
    <mergeCell ref="B21:S22"/>
  </mergeCells>
  <pageMargins left="0.7" right="0.7" top="0.75" bottom="0.75" header="0.3" footer="0.3"/>
  <pageSetup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W44"/>
  <sheetViews>
    <sheetView view="pageBreakPreview" zoomScaleNormal="100" zoomScaleSheetLayoutView="100" workbookViewId="0">
      <selection activeCell="N19" sqref="N19"/>
    </sheetView>
  </sheetViews>
  <sheetFormatPr defaultRowHeight="14.5" x14ac:dyDescent="0.35"/>
  <cols>
    <col min="2" max="2" width="16.453125" customWidth="1"/>
  </cols>
  <sheetData>
    <row r="1" spans="1:23" x14ac:dyDescent="0.35">
      <c r="B1" s="18" t="s">
        <v>199</v>
      </c>
      <c r="O1" s="20" t="s">
        <v>253</v>
      </c>
    </row>
    <row r="2" spans="1:23" ht="15" thickBot="1" x14ac:dyDescent="0.4"/>
    <row r="3" spans="1:23" ht="15" thickBot="1" x14ac:dyDescent="0.4">
      <c r="B3" s="44" t="s">
        <v>179</v>
      </c>
      <c r="C3" s="42" t="s">
        <v>180</v>
      </c>
      <c r="D3" s="42"/>
      <c r="E3" s="42"/>
      <c r="F3" s="3"/>
      <c r="G3" s="42" t="s">
        <v>181</v>
      </c>
      <c r="H3" s="43"/>
      <c r="I3" s="43"/>
      <c r="J3" s="3"/>
      <c r="K3" s="42" t="s">
        <v>182</v>
      </c>
      <c r="L3" s="43"/>
      <c r="M3" s="43"/>
      <c r="O3" s="21" t="s">
        <v>179</v>
      </c>
      <c r="P3" s="42" t="s">
        <v>180</v>
      </c>
      <c r="Q3" s="42"/>
      <c r="R3" s="3"/>
      <c r="S3" s="42" t="s">
        <v>181</v>
      </c>
      <c r="T3" s="42"/>
      <c r="U3" s="3"/>
      <c r="V3" s="42" t="s">
        <v>182</v>
      </c>
      <c r="W3" s="42"/>
    </row>
    <row r="4" spans="1:23" ht="36.5" thickBot="1" x14ac:dyDescent="0.4">
      <c r="B4" s="45"/>
      <c r="C4" s="2" t="s">
        <v>183</v>
      </c>
      <c r="D4" s="2" t="s">
        <v>185</v>
      </c>
      <c r="E4" s="2" t="s">
        <v>187</v>
      </c>
      <c r="F4" s="4"/>
      <c r="G4" s="2" t="s">
        <v>183</v>
      </c>
      <c r="H4" s="2" t="s">
        <v>185</v>
      </c>
      <c r="I4" s="2" t="s">
        <v>187</v>
      </c>
      <c r="J4" s="2"/>
      <c r="K4" s="2" t="s">
        <v>183</v>
      </c>
      <c r="L4" s="2" t="s">
        <v>185</v>
      </c>
      <c r="M4" s="2" t="s">
        <v>187</v>
      </c>
      <c r="O4" s="22"/>
      <c r="P4" s="2" t="s">
        <v>183</v>
      </c>
      <c r="Q4" s="2" t="s">
        <v>185</v>
      </c>
      <c r="R4" s="4"/>
      <c r="S4" s="2" t="s">
        <v>183</v>
      </c>
      <c r="T4" s="2" t="s">
        <v>185</v>
      </c>
      <c r="U4" s="2"/>
      <c r="V4" s="2" t="s">
        <v>183</v>
      </c>
      <c r="W4" s="2" t="s">
        <v>185</v>
      </c>
    </row>
    <row r="5" spans="1:23" x14ac:dyDescent="0.35">
      <c r="A5" s="8"/>
      <c r="B5" s="8" t="s">
        <v>151</v>
      </c>
      <c r="C5" s="8">
        <v>2295.5698803267833</v>
      </c>
      <c r="D5" s="8">
        <v>19605.760305680356</v>
      </c>
      <c r="E5" s="6">
        <f t="shared" ref="E5:E18" si="0">D5/C5</f>
        <v>8.5406941752038499</v>
      </c>
      <c r="G5" s="8">
        <v>2438.5126523183226</v>
      </c>
      <c r="H5" s="8">
        <v>14153.489440214467</v>
      </c>
      <c r="I5" s="6">
        <f t="shared" ref="I5:I16" si="1">H5/G5</f>
        <v>5.8041484536726022</v>
      </c>
      <c r="K5" s="8">
        <f>G5</f>
        <v>2438.5126523183226</v>
      </c>
      <c r="L5" s="8">
        <f t="shared" ref="L5:L18" si="2">SUM(D5,H5)</f>
        <v>33759.24974589482</v>
      </c>
      <c r="M5" s="6">
        <f t="shared" ref="M5:M16" si="3">L5/K5</f>
        <v>13.844197082102284</v>
      </c>
      <c r="O5" s="5" t="s">
        <v>0</v>
      </c>
      <c r="P5" s="6">
        <v>39.811083612751197</v>
      </c>
      <c r="Q5" s="6">
        <v>49.608379319950572</v>
      </c>
      <c r="R5" s="6"/>
      <c r="S5" s="6">
        <v>36.025737204970767</v>
      </c>
      <c r="T5" s="6">
        <v>38.664126468366007</v>
      </c>
      <c r="V5" s="6">
        <v>37.171055475668467</v>
      </c>
      <c r="W5" s="6">
        <v>41.296065973379164</v>
      </c>
    </row>
    <row r="6" spans="1:23" x14ac:dyDescent="0.35">
      <c r="A6" s="8"/>
      <c r="B6" s="8" t="s">
        <v>152</v>
      </c>
      <c r="C6" s="8">
        <v>18073.764246922852</v>
      </c>
      <c r="D6" s="8">
        <v>54504.535053629857</v>
      </c>
      <c r="E6" s="6">
        <f t="shared" si="0"/>
        <v>3.0156714621808529</v>
      </c>
      <c r="G6" s="8">
        <v>15899.125311981448</v>
      </c>
      <c r="H6" s="8">
        <v>48434.968419534001</v>
      </c>
      <c r="I6" s="6">
        <f t="shared" si="1"/>
        <v>3.0463920164862035</v>
      </c>
      <c r="K6" s="8">
        <f t="shared" ref="K6:K18" si="4">G6</f>
        <v>15899.125311981448</v>
      </c>
      <c r="L6" s="8">
        <f t="shared" si="2"/>
        <v>102939.50347316386</v>
      </c>
      <c r="M6" s="6">
        <f t="shared" si="3"/>
        <v>6.4745387845700861</v>
      </c>
      <c r="O6" s="5" t="s">
        <v>1</v>
      </c>
      <c r="P6" s="6">
        <v>23.817132523681188</v>
      </c>
      <c r="Q6" s="6">
        <v>23.192171084516644</v>
      </c>
      <c r="R6" s="6"/>
      <c r="S6" s="6">
        <v>21.66039637823188</v>
      </c>
      <c r="T6" s="6">
        <v>30.490095874351557</v>
      </c>
      <c r="V6" s="6">
        <v>22.258083206185916</v>
      </c>
      <c r="W6" s="6">
        <v>26.144840183562142</v>
      </c>
    </row>
    <row r="7" spans="1:23" x14ac:dyDescent="0.35">
      <c r="A7" s="8"/>
      <c r="B7" s="8" t="s">
        <v>153</v>
      </c>
      <c r="C7" s="8">
        <v>1358.6265366747034</v>
      </c>
      <c r="D7" s="8">
        <v>3622.3101211721864</v>
      </c>
      <c r="E7" s="6">
        <f t="shared" si="0"/>
        <v>2.6661558738856561</v>
      </c>
      <c r="G7" s="8">
        <v>1014.7451250395802</v>
      </c>
      <c r="H7" s="8">
        <v>3009.3386933068286</v>
      </c>
      <c r="I7" s="6">
        <f t="shared" si="1"/>
        <v>2.9656103971817052</v>
      </c>
      <c r="K7" s="8">
        <f t="shared" si="4"/>
        <v>1014.7451250395802</v>
      </c>
      <c r="L7" s="8">
        <f t="shared" si="2"/>
        <v>6631.6488144790146</v>
      </c>
      <c r="M7" s="6">
        <f t="shared" si="3"/>
        <v>6.5352852167881528</v>
      </c>
      <c r="O7" s="5" t="s">
        <v>2</v>
      </c>
      <c r="P7" s="6">
        <v>27.878775236559822</v>
      </c>
      <c r="Q7" s="6">
        <v>38.06317180766397</v>
      </c>
      <c r="R7" s="6"/>
      <c r="S7" s="6">
        <v>31.21682873787671</v>
      </c>
      <c r="T7" s="6">
        <v>31.098570879474863</v>
      </c>
      <c r="V7" s="6">
        <v>27.698409966005155</v>
      </c>
      <c r="W7" s="6">
        <v>31.630119486764208</v>
      </c>
    </row>
    <row r="8" spans="1:23" x14ac:dyDescent="0.35">
      <c r="A8" s="8"/>
      <c r="B8" s="8" t="s">
        <v>154</v>
      </c>
      <c r="C8" s="8">
        <v>2905.1475131765396</v>
      </c>
      <c r="D8" s="8">
        <v>5732.8499233794255</v>
      </c>
      <c r="E8" s="6">
        <f t="shared" si="0"/>
        <v>1.9733421099540058</v>
      </c>
      <c r="G8" s="8">
        <v>1585.0822421648375</v>
      </c>
      <c r="H8" s="8">
        <v>5890.6218157665508</v>
      </c>
      <c r="I8" s="6">
        <f t="shared" si="1"/>
        <v>3.7162878108591966</v>
      </c>
      <c r="K8" s="8">
        <f t="shared" si="4"/>
        <v>1585.0822421648375</v>
      </c>
      <c r="L8" s="8">
        <f t="shared" si="2"/>
        <v>11623.471739145976</v>
      </c>
      <c r="M8" s="6">
        <f t="shared" si="3"/>
        <v>7.3330401602828736</v>
      </c>
      <c r="O8" s="5" t="s">
        <v>3</v>
      </c>
      <c r="P8" s="6">
        <v>30.640473920847828</v>
      </c>
      <c r="Q8" s="6">
        <v>33.906309409276673</v>
      </c>
      <c r="R8" s="6"/>
      <c r="S8" s="6">
        <v>33.884956658187143</v>
      </c>
      <c r="T8" s="6">
        <v>31.915052024938038</v>
      </c>
      <c r="V8" s="6">
        <v>29.082457382062017</v>
      </c>
      <c r="W8" s="6">
        <v>31.314797353747519</v>
      </c>
    </row>
    <row r="9" spans="1:23" x14ac:dyDescent="0.35">
      <c r="A9" s="8"/>
      <c r="B9" s="8" t="s">
        <v>155</v>
      </c>
      <c r="C9" s="8">
        <v>1856.5525152067526</v>
      </c>
      <c r="D9" s="8">
        <v>5056.8118606337912</v>
      </c>
      <c r="E9" s="6">
        <f t="shared" si="0"/>
        <v>2.7237645147197176</v>
      </c>
      <c r="G9" s="8">
        <v>2418.2653344175319</v>
      </c>
      <c r="H9" s="8">
        <v>5779.7150101876487</v>
      </c>
      <c r="I9" s="6">
        <f t="shared" si="1"/>
        <v>2.390025167184461</v>
      </c>
      <c r="K9" s="8">
        <f t="shared" si="4"/>
        <v>2418.2653344175319</v>
      </c>
      <c r="L9" s="8">
        <f t="shared" si="2"/>
        <v>10836.526870821439</v>
      </c>
      <c r="M9" s="6">
        <f t="shared" si="3"/>
        <v>4.4811157471401071</v>
      </c>
      <c r="O9" s="5" t="s">
        <v>4</v>
      </c>
      <c r="P9" s="6">
        <v>25.952201698106016</v>
      </c>
      <c r="Q9" s="6">
        <v>45.859883861749005</v>
      </c>
      <c r="R9" s="6"/>
      <c r="S9" s="6">
        <v>22.92452075818883</v>
      </c>
      <c r="T9" s="6">
        <v>24.861042456128743</v>
      </c>
      <c r="V9" s="6">
        <v>21.530004945134792</v>
      </c>
      <c r="W9" s="6">
        <v>29.761031420972806</v>
      </c>
    </row>
    <row r="10" spans="1:23" x14ac:dyDescent="0.35">
      <c r="A10" s="8"/>
      <c r="B10" s="8" t="s">
        <v>156</v>
      </c>
      <c r="C10" s="8">
        <v>932.41077332238524</v>
      </c>
      <c r="D10" s="8">
        <v>3272.1145707808219</v>
      </c>
      <c r="E10" s="6">
        <f t="shared" si="0"/>
        <v>3.5093058385860942</v>
      </c>
      <c r="G10" s="8">
        <v>1073.2005254853789</v>
      </c>
      <c r="H10" s="8">
        <v>3650.3174933777595</v>
      </c>
      <c r="I10" s="6">
        <f t="shared" si="1"/>
        <v>3.4013377804924407</v>
      </c>
      <c r="K10" s="8">
        <f t="shared" si="4"/>
        <v>1073.2005254853789</v>
      </c>
      <c r="L10" s="8">
        <f t="shared" si="2"/>
        <v>6922.4320641585819</v>
      </c>
      <c r="M10" s="6">
        <f t="shared" si="3"/>
        <v>6.4502689849390054</v>
      </c>
      <c r="O10" s="5" t="s">
        <v>5</v>
      </c>
      <c r="P10" s="6">
        <v>39.071851735776761</v>
      </c>
      <c r="Q10" s="6">
        <v>40.936258433542427</v>
      </c>
      <c r="R10" s="6"/>
      <c r="S10" s="6">
        <v>35.775570936258063</v>
      </c>
      <c r="T10" s="6">
        <v>38.576697342751068</v>
      </c>
      <c r="V10" s="6">
        <v>36.406978563640273</v>
      </c>
      <c r="W10" s="6">
        <v>38.856098850987323</v>
      </c>
    </row>
    <row r="11" spans="1:23" x14ac:dyDescent="0.35">
      <c r="A11" s="8"/>
      <c r="B11" s="8" t="s">
        <v>157</v>
      </c>
      <c r="C11" s="8">
        <v>1678.880370508351</v>
      </c>
      <c r="D11" s="8">
        <v>8068.0915682523319</v>
      </c>
      <c r="E11" s="6">
        <f t="shared" si="0"/>
        <v>4.8056381562251396</v>
      </c>
      <c r="G11" s="8">
        <v>3351.1269058364146</v>
      </c>
      <c r="H11" s="8">
        <v>6419.7999633527716</v>
      </c>
      <c r="I11" s="6">
        <f t="shared" si="1"/>
        <v>1.9157137714396526</v>
      </c>
      <c r="K11" s="8">
        <f t="shared" si="4"/>
        <v>3351.1269058364146</v>
      </c>
      <c r="L11" s="8">
        <f t="shared" si="2"/>
        <v>14487.891531605103</v>
      </c>
      <c r="M11" s="6">
        <f t="shared" si="3"/>
        <v>4.3232894303025624</v>
      </c>
      <c r="O11" s="5" t="s">
        <v>6</v>
      </c>
      <c r="P11" s="6">
        <v>47.099777403740525</v>
      </c>
      <c r="Q11" s="6">
        <v>52.746877479226214</v>
      </c>
      <c r="R11" s="6"/>
      <c r="S11" s="6">
        <v>61.726007174735877</v>
      </c>
      <c r="T11" s="6">
        <v>61.453847302095156</v>
      </c>
      <c r="V11" s="6">
        <v>55.105719427396039</v>
      </c>
      <c r="W11" s="6">
        <v>55.895893968384499</v>
      </c>
    </row>
    <row r="12" spans="1:23" x14ac:dyDescent="0.35">
      <c r="A12" s="8"/>
      <c r="B12" s="8" t="s">
        <v>158</v>
      </c>
      <c r="C12" s="8">
        <v>1528.3720041883755</v>
      </c>
      <c r="D12" s="8">
        <v>4154.5426562121529</v>
      </c>
      <c r="E12" s="6">
        <f t="shared" si="0"/>
        <v>2.7182797413371724</v>
      </c>
      <c r="G12" s="8">
        <v>4608.2892990383725</v>
      </c>
      <c r="H12" s="8">
        <v>5766.0647007640573</v>
      </c>
      <c r="I12" s="6">
        <f t="shared" si="1"/>
        <v>1.251237569214086</v>
      </c>
      <c r="K12" s="8">
        <f t="shared" si="4"/>
        <v>4608.2892990383725</v>
      </c>
      <c r="L12" s="8">
        <f t="shared" si="2"/>
        <v>9920.6073569762102</v>
      </c>
      <c r="M12" s="6">
        <f t="shared" si="3"/>
        <v>2.1527744273881368</v>
      </c>
      <c r="O12" s="5" t="s">
        <v>7</v>
      </c>
      <c r="P12" s="6">
        <v>39.748002765162354</v>
      </c>
      <c r="Q12" s="6">
        <v>27.743606697274071</v>
      </c>
      <c r="R12" s="6"/>
      <c r="S12" s="6">
        <v>35.506176463476422</v>
      </c>
      <c r="T12" s="6">
        <v>33.537477336807079</v>
      </c>
      <c r="V12" s="6">
        <v>32.281269092410568</v>
      </c>
      <c r="W12" s="6">
        <v>29.519519326183168</v>
      </c>
    </row>
    <row r="13" spans="1:23" x14ac:dyDescent="0.35">
      <c r="A13" s="8"/>
      <c r="B13" s="8" t="s">
        <v>159</v>
      </c>
      <c r="C13" s="8">
        <v>1034.3242581149104</v>
      </c>
      <c r="D13" s="8">
        <v>3031.0256599270183</v>
      </c>
      <c r="E13" s="6">
        <f t="shared" si="0"/>
        <v>2.9304404650154496</v>
      </c>
      <c r="G13" s="8">
        <v>900.19932213579671</v>
      </c>
      <c r="H13" s="8">
        <v>2097.4766283991617</v>
      </c>
      <c r="I13" s="6">
        <f t="shared" si="1"/>
        <v>2.3300135612441104</v>
      </c>
      <c r="K13" s="8">
        <f t="shared" si="4"/>
        <v>900.19932213579671</v>
      </c>
      <c r="L13" s="8">
        <f t="shared" si="2"/>
        <v>5128.50228832618</v>
      </c>
      <c r="M13" s="6">
        <f t="shared" si="3"/>
        <v>5.6970741503763715</v>
      </c>
      <c r="O13" s="5" t="s">
        <v>8</v>
      </c>
      <c r="P13" s="6">
        <v>37.579757661465422</v>
      </c>
      <c r="Q13" s="6">
        <v>34.037000847492379</v>
      </c>
      <c r="R13" s="6"/>
      <c r="S13" s="6">
        <v>32.456992898548357</v>
      </c>
      <c r="T13" s="6">
        <v>33.554003444329616</v>
      </c>
      <c r="V13" s="6">
        <v>33.452752164137941</v>
      </c>
      <c r="W13" s="6">
        <v>31.038814638113355</v>
      </c>
    </row>
    <row r="14" spans="1:23" x14ac:dyDescent="0.35">
      <c r="A14" s="8"/>
      <c r="B14" s="8" t="s">
        <v>160</v>
      </c>
      <c r="C14" s="8">
        <v>857.47368523266346</v>
      </c>
      <c r="D14" s="8">
        <v>2095.9411251921683</v>
      </c>
      <c r="E14" s="6">
        <f t="shared" si="0"/>
        <v>2.4443212209170757</v>
      </c>
      <c r="G14" s="8">
        <v>1700.993477418175</v>
      </c>
      <c r="H14" s="8">
        <v>2766.6969234883468</v>
      </c>
      <c r="I14" s="6">
        <f t="shared" si="1"/>
        <v>1.6265182437311472</v>
      </c>
      <c r="K14" s="8">
        <f t="shared" si="4"/>
        <v>1700.993477418175</v>
      </c>
      <c r="L14" s="8">
        <f t="shared" si="2"/>
        <v>4862.6380486805156</v>
      </c>
      <c r="M14" s="6">
        <f t="shared" si="3"/>
        <v>2.8587047000680985</v>
      </c>
      <c r="O14" s="5" t="s">
        <v>9</v>
      </c>
      <c r="P14" s="6">
        <v>29.0725247086765</v>
      </c>
      <c r="Q14" s="6">
        <v>41.575079844552334</v>
      </c>
      <c r="R14" s="6"/>
      <c r="S14" s="6">
        <v>21.519421339458599</v>
      </c>
      <c r="T14" s="6">
        <v>32.069300060273306</v>
      </c>
      <c r="V14" s="6">
        <v>20.651121202074656</v>
      </c>
      <c r="W14" s="6">
        <v>31.701637701247137</v>
      </c>
    </row>
    <row r="15" spans="1:23" x14ac:dyDescent="0.35">
      <c r="A15" s="8"/>
      <c r="B15" s="8" t="s">
        <v>161</v>
      </c>
      <c r="C15" s="8">
        <v>1990.5269680363574</v>
      </c>
      <c r="D15" s="8">
        <v>4748.607287488433</v>
      </c>
      <c r="E15" s="6">
        <f t="shared" si="0"/>
        <v>2.385603090910597</v>
      </c>
      <c r="G15" s="8">
        <v>771.46831524636559</v>
      </c>
      <c r="H15" s="8">
        <v>2338.7924367692008</v>
      </c>
      <c r="I15" s="6">
        <f t="shared" si="1"/>
        <v>3.0316117856665521</v>
      </c>
      <c r="K15" s="8">
        <f t="shared" si="4"/>
        <v>771.46831524636559</v>
      </c>
      <c r="L15" s="8">
        <f t="shared" si="2"/>
        <v>7087.3997242576334</v>
      </c>
      <c r="M15" s="6">
        <f t="shared" si="3"/>
        <v>9.1868967061781373</v>
      </c>
      <c r="O15" s="5" t="s">
        <v>10</v>
      </c>
      <c r="P15" s="6">
        <v>22.717476921588069</v>
      </c>
      <c r="Q15" s="6">
        <v>27.350135607895719</v>
      </c>
      <c r="R15" s="6"/>
      <c r="S15" s="6">
        <v>21.970928437071731</v>
      </c>
      <c r="T15" s="6">
        <v>25.028410865354907</v>
      </c>
      <c r="V15" s="6">
        <v>21.225381110454208</v>
      </c>
      <c r="W15" s="6">
        <v>24.59213942136979</v>
      </c>
    </row>
    <row r="16" spans="1:23" x14ac:dyDescent="0.35">
      <c r="A16" s="8"/>
      <c r="B16" s="8" t="s">
        <v>162</v>
      </c>
      <c r="C16" s="8">
        <v>6217.3092881946905</v>
      </c>
      <c r="D16" s="8">
        <v>22374.114108961505</v>
      </c>
      <c r="E16" s="6">
        <f t="shared" si="0"/>
        <v>3.5986812094815761</v>
      </c>
      <c r="G16" s="8">
        <v>7776.4555152835555</v>
      </c>
      <c r="H16" s="8">
        <v>18483.755036020146</v>
      </c>
      <c r="I16" s="6">
        <f t="shared" si="1"/>
        <v>2.3768868734210415</v>
      </c>
      <c r="K16" s="8">
        <f t="shared" si="4"/>
        <v>7776.4555152835555</v>
      </c>
      <c r="L16" s="8">
        <f t="shared" si="2"/>
        <v>40857.869144981654</v>
      </c>
      <c r="M16" s="6">
        <f t="shared" si="3"/>
        <v>5.2540478196886902</v>
      </c>
      <c r="O16" s="5" t="s">
        <v>11</v>
      </c>
      <c r="P16" s="6">
        <v>19.389078197761197</v>
      </c>
      <c r="Q16" s="6">
        <v>19.268077424702376</v>
      </c>
      <c r="R16" s="6"/>
      <c r="S16" s="6">
        <v>18.524934153565017</v>
      </c>
      <c r="T16" s="6">
        <v>20.010381052485464</v>
      </c>
      <c r="V16" s="6">
        <v>18.548804817100894</v>
      </c>
      <c r="W16" s="6">
        <v>19.179507525133658</v>
      </c>
    </row>
    <row r="17" spans="1:23" x14ac:dyDescent="0.35">
      <c r="A17" s="8"/>
      <c r="B17" s="8" t="s">
        <v>163</v>
      </c>
      <c r="C17" s="8">
        <v>207.03273092858058</v>
      </c>
      <c r="D17" s="8"/>
      <c r="E17" s="6">
        <f t="shared" si="0"/>
        <v>0</v>
      </c>
      <c r="G17" s="8"/>
      <c r="H17" s="8"/>
      <c r="I17" s="6"/>
      <c r="K17" s="8">
        <f t="shared" si="4"/>
        <v>0</v>
      </c>
      <c r="L17" s="8">
        <f t="shared" si="2"/>
        <v>0</v>
      </c>
      <c r="M17" s="6"/>
      <c r="O17" s="5" t="s">
        <v>12</v>
      </c>
      <c r="P17" s="6">
        <v>100.00000000000004</v>
      </c>
      <c r="Q17" s="6"/>
      <c r="R17" s="6"/>
      <c r="S17" s="6"/>
      <c r="T17" s="6"/>
      <c r="V17" s="6">
        <v>100.00000000000004</v>
      </c>
      <c r="W17" s="6"/>
    </row>
    <row r="18" spans="1:23" x14ac:dyDescent="0.35">
      <c r="A18" s="8"/>
      <c r="B18" s="8" t="s">
        <v>164</v>
      </c>
      <c r="C18" s="8">
        <v>1704.6968464242595</v>
      </c>
      <c r="D18" s="8">
        <v>9648.5884607369189</v>
      </c>
      <c r="E18" s="6">
        <f t="shared" si="0"/>
        <v>5.6600025282944699</v>
      </c>
      <c r="G18" s="8">
        <v>1371.9245361413678</v>
      </c>
      <c r="H18" s="8">
        <v>7984.1371247560564</v>
      </c>
      <c r="I18" s="6">
        <f>H18/G18</f>
        <v>5.8196620254434634</v>
      </c>
      <c r="K18" s="8">
        <f t="shared" si="4"/>
        <v>1371.9245361413678</v>
      </c>
      <c r="L18" s="8">
        <f t="shared" si="2"/>
        <v>17632.725585492975</v>
      </c>
      <c r="M18" s="6">
        <f>L18/K18</f>
        <v>12.852547732024846</v>
      </c>
      <c r="O18" s="5" t="s">
        <v>13</v>
      </c>
      <c r="P18" s="6">
        <v>21.687112995835207</v>
      </c>
      <c r="Q18" s="6">
        <v>23.20868748208273</v>
      </c>
      <c r="R18" s="6"/>
      <c r="S18" s="6">
        <v>19.172292478936981</v>
      </c>
      <c r="T18" s="6">
        <v>22.380509181745232</v>
      </c>
      <c r="V18" s="6">
        <v>19.793473612056996</v>
      </c>
      <c r="W18" s="6">
        <v>21.508089746692473</v>
      </c>
    </row>
    <row r="19" spans="1:23" x14ac:dyDescent="0.35">
      <c r="C19" s="1"/>
      <c r="D19" s="1"/>
      <c r="E19" s="6"/>
      <c r="G19" s="1"/>
      <c r="H19" s="1"/>
      <c r="I19" s="6"/>
      <c r="K19" s="8"/>
      <c r="L19" s="8"/>
      <c r="M19" s="6"/>
      <c r="O19" s="9"/>
      <c r="P19" s="9"/>
      <c r="Q19" s="9"/>
      <c r="R19" s="9"/>
      <c r="S19" s="9"/>
      <c r="T19" s="9"/>
      <c r="U19" s="9"/>
      <c r="V19" s="9"/>
      <c r="W19" s="9"/>
    </row>
    <row r="20" spans="1:23" ht="15" thickBot="1" x14ac:dyDescent="0.4">
      <c r="B20" s="15" t="s">
        <v>165</v>
      </c>
      <c r="C20" s="10">
        <f>SUM(C5:C19)</f>
        <v>42640.687617258205</v>
      </c>
      <c r="D20" s="10">
        <f>SUM(D5:D19)</f>
        <v>145915.29270204695</v>
      </c>
      <c r="E20" s="11">
        <f>D20/C20</f>
        <v>3.4219732573681534</v>
      </c>
      <c r="F20" s="15"/>
      <c r="G20" s="10">
        <f>SUM(G5:G19)</f>
        <v>44909.388562507142</v>
      </c>
      <c r="H20" s="10">
        <f>SUM(H5:H19)</f>
        <v>126775.17368593698</v>
      </c>
      <c r="I20" s="11">
        <f>H20/G20</f>
        <v>2.8229102587198427</v>
      </c>
      <c r="J20" s="15"/>
      <c r="K20" s="10">
        <f>SUM(K5:K19)</f>
        <v>44909.388562507142</v>
      </c>
      <c r="L20" s="10">
        <f>SUM(L5:L19)</f>
        <v>272690.46638798399</v>
      </c>
      <c r="M20" s="11">
        <f>L20/K20</f>
        <v>6.0720146748032366</v>
      </c>
      <c r="O20" s="13" t="s">
        <v>14</v>
      </c>
      <c r="P20" s="11">
        <v>11.419524090958003</v>
      </c>
      <c r="Q20" s="12">
        <v>11.719999810489226</v>
      </c>
      <c r="R20" s="11"/>
      <c r="S20" s="11">
        <v>10.637648400639005</v>
      </c>
      <c r="T20" s="11">
        <v>13.531860807187391</v>
      </c>
      <c r="U20" s="11"/>
      <c r="V20" s="32">
        <v>10.443008500024545</v>
      </c>
      <c r="W20" s="31">
        <v>12.228015214218212</v>
      </c>
    </row>
    <row r="21" spans="1:23" x14ac:dyDescent="0.35">
      <c r="B21" s="38" t="s">
        <v>235</v>
      </c>
      <c r="C21" s="39"/>
      <c r="D21" s="39"/>
      <c r="E21" s="39"/>
      <c r="F21" s="39"/>
      <c r="G21" s="39"/>
      <c r="H21" s="39"/>
      <c r="I21" s="39"/>
      <c r="J21" s="39"/>
      <c r="K21" s="39"/>
      <c r="L21" s="39"/>
      <c r="M21" s="39"/>
      <c r="N21" s="39"/>
      <c r="O21" s="39"/>
      <c r="P21" s="39"/>
      <c r="Q21" s="39"/>
      <c r="R21" s="39"/>
      <c r="S21" s="39"/>
    </row>
    <row r="22" spans="1:23" x14ac:dyDescent="0.35">
      <c r="B22" s="40"/>
      <c r="C22" s="41"/>
      <c r="D22" s="41"/>
      <c r="E22" s="41"/>
      <c r="F22" s="41"/>
      <c r="G22" s="41"/>
      <c r="H22" s="41"/>
      <c r="I22" s="41"/>
      <c r="J22" s="41"/>
      <c r="K22" s="41"/>
      <c r="L22" s="41"/>
      <c r="M22" s="41"/>
      <c r="N22" s="41"/>
      <c r="O22" s="41"/>
      <c r="P22" s="41"/>
      <c r="Q22" s="41"/>
      <c r="R22" s="41"/>
      <c r="S22" s="41"/>
    </row>
    <row r="23" spans="1:23" x14ac:dyDescent="0.35">
      <c r="B23" s="33"/>
      <c r="C23" s="34"/>
      <c r="D23" s="34"/>
      <c r="E23" s="34"/>
      <c r="F23" s="34"/>
      <c r="G23" s="34"/>
      <c r="H23" s="34"/>
      <c r="I23" s="34"/>
      <c r="J23" s="34"/>
      <c r="K23" s="34"/>
      <c r="L23" s="34"/>
      <c r="M23" s="34"/>
      <c r="N23" s="34"/>
      <c r="O23" s="34"/>
      <c r="P23" s="34"/>
      <c r="Q23" s="34"/>
      <c r="R23" s="34"/>
      <c r="S23" s="34"/>
    </row>
    <row r="24" spans="1:23" x14ac:dyDescent="0.35">
      <c r="B24" s="33"/>
      <c r="C24" s="34"/>
      <c r="D24" s="34"/>
      <c r="E24" s="34"/>
      <c r="F24" s="34"/>
      <c r="G24" s="34"/>
      <c r="H24" s="34"/>
      <c r="I24" s="34"/>
      <c r="J24" s="34"/>
      <c r="K24" s="34"/>
      <c r="L24" s="34"/>
      <c r="M24" s="34"/>
      <c r="N24" s="34"/>
      <c r="O24" s="34"/>
      <c r="P24" s="34"/>
      <c r="Q24" s="34"/>
      <c r="R24" s="34"/>
      <c r="S24" s="34"/>
    </row>
    <row r="25" spans="1:23" x14ac:dyDescent="0.35">
      <c r="B25" s="33"/>
      <c r="C25" s="34"/>
      <c r="D25" s="34"/>
      <c r="E25" s="34"/>
      <c r="F25" s="34"/>
      <c r="G25" s="34"/>
      <c r="H25" s="34"/>
      <c r="I25" s="34"/>
      <c r="J25" s="34"/>
      <c r="K25" s="34"/>
      <c r="L25" s="34"/>
      <c r="M25" s="34"/>
      <c r="N25" s="34"/>
      <c r="O25" s="34"/>
      <c r="P25" s="34"/>
      <c r="Q25" s="34"/>
      <c r="R25" s="34"/>
      <c r="S25" s="34"/>
    </row>
    <row r="27" spans="1:23" x14ac:dyDescent="0.35">
      <c r="B27" s="18" t="s">
        <v>231</v>
      </c>
      <c r="O27" s="20" t="s">
        <v>252</v>
      </c>
    </row>
    <row r="28" spans="1:23" ht="15" thickBot="1" x14ac:dyDescent="0.4"/>
    <row r="29" spans="1:23" ht="15" thickBot="1" x14ac:dyDescent="0.4">
      <c r="B29" s="44" t="s">
        <v>210</v>
      </c>
      <c r="C29" s="42" t="s">
        <v>180</v>
      </c>
      <c r="D29" s="42"/>
      <c r="E29" s="42"/>
      <c r="F29" s="3"/>
      <c r="G29" s="42" t="s">
        <v>181</v>
      </c>
      <c r="H29" s="43"/>
      <c r="I29" s="43"/>
      <c r="J29" s="3"/>
      <c r="K29" s="42" t="s">
        <v>182</v>
      </c>
      <c r="L29" s="43"/>
      <c r="M29" s="43"/>
      <c r="O29" s="21" t="s">
        <v>210</v>
      </c>
      <c r="P29" s="42" t="s">
        <v>180</v>
      </c>
      <c r="Q29" s="42"/>
      <c r="R29" s="3"/>
      <c r="S29" s="42" t="s">
        <v>181</v>
      </c>
      <c r="T29" s="42"/>
      <c r="U29" s="3"/>
      <c r="V29" s="42" t="s">
        <v>182</v>
      </c>
      <c r="W29" s="42"/>
    </row>
    <row r="30" spans="1:23" ht="36.5" thickBot="1" x14ac:dyDescent="0.4">
      <c r="B30" s="45"/>
      <c r="C30" s="2" t="s">
        <v>183</v>
      </c>
      <c r="D30" s="2" t="s">
        <v>185</v>
      </c>
      <c r="E30" s="2" t="s">
        <v>187</v>
      </c>
      <c r="F30" s="4"/>
      <c r="G30" s="2" t="s">
        <v>183</v>
      </c>
      <c r="H30" s="2" t="s">
        <v>185</v>
      </c>
      <c r="I30" s="2" t="s">
        <v>187</v>
      </c>
      <c r="J30" s="2"/>
      <c r="K30" s="2" t="s">
        <v>183</v>
      </c>
      <c r="L30" s="2" t="s">
        <v>185</v>
      </c>
      <c r="M30" s="2" t="s">
        <v>187</v>
      </c>
      <c r="O30" s="22"/>
      <c r="P30" s="2" t="s">
        <v>183</v>
      </c>
      <c r="Q30" s="2" t="s">
        <v>185</v>
      </c>
      <c r="R30" s="4"/>
      <c r="S30" s="2" t="s">
        <v>183</v>
      </c>
      <c r="T30" s="2" t="s">
        <v>185</v>
      </c>
      <c r="U30" s="2"/>
      <c r="V30" s="2" t="s">
        <v>183</v>
      </c>
      <c r="W30" s="2" t="s">
        <v>185</v>
      </c>
    </row>
    <row r="31" spans="1:23" x14ac:dyDescent="0.35">
      <c r="B31" s="7" t="s">
        <v>169</v>
      </c>
      <c r="C31" s="8">
        <v>1358.6265366747034</v>
      </c>
      <c r="D31" s="8">
        <v>3622.3101211721869</v>
      </c>
      <c r="E31" s="6">
        <f t="shared" ref="E31:E40" si="5">D31/C31</f>
        <v>2.6661558738856566</v>
      </c>
      <c r="G31" s="8">
        <v>1014.7451250395804</v>
      </c>
      <c r="H31" s="8">
        <v>3009.3386933068291</v>
      </c>
      <c r="I31" s="6">
        <f t="shared" ref="I31:I40" si="6">H31/G31</f>
        <v>2.9656103971817052</v>
      </c>
      <c r="K31" s="8">
        <f t="shared" ref="K31" si="7">G31</f>
        <v>1014.7451250395804</v>
      </c>
      <c r="L31" s="8">
        <f t="shared" ref="L31" si="8">SUM(D31,H31)</f>
        <v>6631.6488144790164</v>
      </c>
      <c r="M31" s="6">
        <f t="shared" ref="M31" si="9">L31/K31</f>
        <v>6.5352852167881537</v>
      </c>
      <c r="O31" s="7" t="s">
        <v>169</v>
      </c>
      <c r="P31" s="6">
        <v>27.878775236559822</v>
      </c>
      <c r="Q31" s="6">
        <v>38.06317180766397</v>
      </c>
      <c r="R31" s="6"/>
      <c r="S31" s="6">
        <v>31.21682873787671</v>
      </c>
      <c r="T31" s="6">
        <v>31.098570879474863</v>
      </c>
      <c r="U31" s="6"/>
      <c r="V31" s="6">
        <v>27.698409966005162</v>
      </c>
      <c r="W31" s="6">
        <v>31.630119486764212</v>
      </c>
    </row>
    <row r="32" spans="1:23" x14ac:dyDescent="0.35">
      <c r="B32" s="7" t="s">
        <v>170</v>
      </c>
      <c r="C32" s="8">
        <v>9242.1605143459565</v>
      </c>
      <c r="D32" s="8">
        <v>30153.747056376949</v>
      </c>
      <c r="E32" s="6">
        <f t="shared" si="5"/>
        <v>3.262629664305376</v>
      </c>
      <c r="G32" s="8">
        <v>9448.1231526657157</v>
      </c>
      <c r="H32" s="8">
        <v>22920.024101188526</v>
      </c>
      <c r="I32" s="6">
        <f t="shared" si="6"/>
        <v>2.4258811756408805</v>
      </c>
      <c r="K32" s="8">
        <f t="shared" ref="K32:K40" si="10">G32</f>
        <v>9448.1231526657157</v>
      </c>
      <c r="L32" s="8">
        <f t="shared" ref="L32:L40" si="11">SUM(D32,H32)</f>
        <v>53073.771157565476</v>
      </c>
      <c r="M32" s="6">
        <f t="shared" ref="M32:M40" si="12">L32/K32</f>
        <v>5.6173877393407086</v>
      </c>
      <c r="O32" s="7" t="s">
        <v>170</v>
      </c>
      <c r="P32" s="6">
        <v>14.551756488763465</v>
      </c>
      <c r="Q32" s="6">
        <v>15.318588981079854</v>
      </c>
      <c r="R32" s="6"/>
      <c r="S32" s="6">
        <v>15.660830998996136</v>
      </c>
      <c r="T32" s="6">
        <v>16.624178261302898</v>
      </c>
      <c r="U32" s="6"/>
      <c r="V32" s="6">
        <v>14.652622500114395</v>
      </c>
      <c r="W32" s="6">
        <v>15.420287957090547</v>
      </c>
    </row>
    <row r="33" spans="2:23" x14ac:dyDescent="0.35">
      <c r="B33" s="7" t="s">
        <v>171</v>
      </c>
      <c r="C33" s="8">
        <v>1678.8803705083506</v>
      </c>
      <c r="D33" s="8">
        <v>8068.0915682523309</v>
      </c>
      <c r="E33" s="6">
        <f t="shared" si="5"/>
        <v>4.8056381562251405</v>
      </c>
      <c r="G33" s="8">
        <v>3351.1269058364142</v>
      </c>
      <c r="H33" s="8">
        <v>6419.7999633527706</v>
      </c>
      <c r="I33" s="6">
        <f t="shared" si="6"/>
        <v>1.9157137714396526</v>
      </c>
      <c r="K33" s="8">
        <f t="shared" si="10"/>
        <v>3351.1269058364142</v>
      </c>
      <c r="L33" s="8">
        <f t="shared" si="11"/>
        <v>14487.891531605103</v>
      </c>
      <c r="M33" s="6">
        <f t="shared" si="12"/>
        <v>4.3232894303025633</v>
      </c>
      <c r="O33" s="7" t="s">
        <v>171</v>
      </c>
      <c r="P33" s="6">
        <v>47.099777403740525</v>
      </c>
      <c r="Q33" s="6">
        <v>52.746877479226214</v>
      </c>
      <c r="R33" s="6"/>
      <c r="S33" s="6">
        <v>61.726007174735877</v>
      </c>
      <c r="T33" s="6">
        <v>61.453847302095156</v>
      </c>
      <c r="U33" s="6"/>
      <c r="V33" s="6">
        <v>55.105719427396039</v>
      </c>
      <c r="W33" s="6">
        <v>55.895893968384499</v>
      </c>
    </row>
    <row r="34" spans="2:23" x14ac:dyDescent="0.35">
      <c r="B34" s="7" t="s">
        <v>172</v>
      </c>
      <c r="C34" s="8">
        <v>932.41077332238501</v>
      </c>
      <c r="D34" s="8">
        <v>3272.1145707808219</v>
      </c>
      <c r="E34" s="6">
        <f t="shared" si="5"/>
        <v>3.5093058385860951</v>
      </c>
      <c r="G34" s="8">
        <v>1073.2005254853789</v>
      </c>
      <c r="H34" s="8">
        <v>3650.31749337776</v>
      </c>
      <c r="I34" s="6">
        <f t="shared" si="6"/>
        <v>3.4013377804924412</v>
      </c>
      <c r="K34" s="8">
        <f t="shared" si="10"/>
        <v>1073.2005254853789</v>
      </c>
      <c r="L34" s="8">
        <f t="shared" si="11"/>
        <v>6922.4320641585819</v>
      </c>
      <c r="M34" s="6">
        <f t="shared" si="12"/>
        <v>6.4502689849390054</v>
      </c>
      <c r="O34" s="7" t="s">
        <v>172</v>
      </c>
      <c r="P34" s="6">
        <v>39.071851735776761</v>
      </c>
      <c r="Q34" s="6">
        <v>40.936258433542427</v>
      </c>
      <c r="R34" s="6"/>
      <c r="S34" s="6">
        <v>35.775570936258063</v>
      </c>
      <c r="T34" s="6">
        <v>38.576697342751068</v>
      </c>
      <c r="U34" s="6"/>
      <c r="V34" s="6">
        <v>36.406978563640273</v>
      </c>
      <c r="W34" s="6">
        <v>38.856098850987323</v>
      </c>
    </row>
    <row r="35" spans="2:23" x14ac:dyDescent="0.35">
      <c r="B35" s="7" t="s">
        <v>173</v>
      </c>
      <c r="C35" s="8">
        <v>19639.575639065089</v>
      </c>
      <c r="D35" s="8">
        <v>69645.019078179059</v>
      </c>
      <c r="E35" s="6">
        <f t="shared" si="5"/>
        <v>3.5461570228456525</v>
      </c>
      <c r="G35" s="8">
        <v>17833.094639648592</v>
      </c>
      <c r="H35" s="8">
        <v>57030.30828572344</v>
      </c>
      <c r="I35" s="6">
        <f t="shared" si="6"/>
        <v>3.1980040165842603</v>
      </c>
      <c r="K35" s="8">
        <f t="shared" si="10"/>
        <v>17833.094639648592</v>
      </c>
      <c r="L35" s="8">
        <f t="shared" si="11"/>
        <v>126675.3273639025</v>
      </c>
      <c r="M35" s="6">
        <f t="shared" si="12"/>
        <v>7.1033844615091821</v>
      </c>
      <c r="O35" s="7" t="s">
        <v>173</v>
      </c>
      <c r="P35" s="6">
        <v>22.29927118958933</v>
      </c>
      <c r="Q35" s="6">
        <v>22.648547460426428</v>
      </c>
      <c r="R35" s="6"/>
      <c r="S35" s="6">
        <v>19.873811398478765</v>
      </c>
      <c r="T35" s="6">
        <v>26.76162468460463</v>
      </c>
      <c r="U35" s="6"/>
      <c r="V35" s="6">
        <v>20.63515486765661</v>
      </c>
      <c r="W35" s="6">
        <v>23.471091656310978</v>
      </c>
    </row>
    <row r="36" spans="2:23" x14ac:dyDescent="0.35">
      <c r="B36" s="7" t="s">
        <v>174</v>
      </c>
      <c r="C36" s="8">
        <v>4761.7000283832931</v>
      </c>
      <c r="D36" s="8">
        <v>10789.661784013215</v>
      </c>
      <c r="E36" s="6">
        <f t="shared" si="5"/>
        <v>2.2659263959717668</v>
      </c>
      <c r="G36" s="8">
        <v>4003.3475765823687</v>
      </c>
      <c r="H36" s="8">
        <v>11670.3368259542</v>
      </c>
      <c r="I36" s="6">
        <f t="shared" si="6"/>
        <v>2.9151445390902304</v>
      </c>
      <c r="K36" s="8">
        <f t="shared" si="10"/>
        <v>4003.3475765823687</v>
      </c>
      <c r="L36" s="8">
        <f t="shared" si="11"/>
        <v>22459.998609967413</v>
      </c>
      <c r="M36" s="6">
        <f t="shared" si="12"/>
        <v>5.6103044215664548</v>
      </c>
      <c r="O36" s="7" t="s">
        <v>174</v>
      </c>
      <c r="P36" s="6">
        <v>21.25676956028985</v>
      </c>
      <c r="Q36" s="6">
        <v>28.04484075752783</v>
      </c>
      <c r="R36" s="6"/>
      <c r="S36" s="6">
        <v>19.281104962105605</v>
      </c>
      <c r="T36" s="6">
        <v>20.27561294057676</v>
      </c>
      <c r="U36" s="6"/>
      <c r="V36" s="6">
        <v>18.22710695532334</v>
      </c>
      <c r="W36" s="6">
        <v>21.652232394414245</v>
      </c>
    </row>
    <row r="37" spans="2:23" x14ac:dyDescent="0.35">
      <c r="B37" s="7" t="s">
        <v>175</v>
      </c>
      <c r="C37" s="8">
        <v>207.03273092858058</v>
      </c>
      <c r="D37" s="8">
        <v>0</v>
      </c>
      <c r="E37" s="6">
        <f t="shared" si="5"/>
        <v>0</v>
      </c>
      <c r="G37" s="8"/>
      <c r="H37" s="8"/>
      <c r="I37" s="6"/>
      <c r="K37" s="8">
        <f t="shared" si="10"/>
        <v>0</v>
      </c>
      <c r="L37" s="8">
        <f t="shared" si="11"/>
        <v>0</v>
      </c>
      <c r="M37" s="6"/>
      <c r="O37" s="7" t="s">
        <v>175</v>
      </c>
      <c r="P37" s="6">
        <v>100.00000000000004</v>
      </c>
      <c r="Q37" s="6"/>
      <c r="R37" s="6"/>
      <c r="S37" s="6"/>
      <c r="T37" s="6"/>
      <c r="U37" s="6"/>
      <c r="V37" s="6">
        <v>100.00000000000004</v>
      </c>
      <c r="W37" s="6"/>
    </row>
    <row r="38" spans="2:23" x14ac:dyDescent="0.35">
      <c r="B38" s="7" t="s">
        <v>176</v>
      </c>
      <c r="C38" s="8">
        <v>857.47368523266334</v>
      </c>
      <c r="D38" s="8">
        <v>2095.9411251921683</v>
      </c>
      <c r="E38" s="6">
        <f t="shared" si="5"/>
        <v>2.4443212209170762</v>
      </c>
      <c r="G38" s="8">
        <v>1700.9934774181752</v>
      </c>
      <c r="H38" s="8">
        <v>2766.6969234883477</v>
      </c>
      <c r="I38" s="6">
        <f t="shared" si="6"/>
        <v>1.6265182437311476</v>
      </c>
      <c r="K38" s="8">
        <f t="shared" si="10"/>
        <v>1700.9934774181752</v>
      </c>
      <c r="L38" s="8">
        <f t="shared" si="11"/>
        <v>4862.6380486805156</v>
      </c>
      <c r="M38" s="6">
        <f t="shared" si="12"/>
        <v>2.8587047000680981</v>
      </c>
      <c r="O38" s="7" t="s">
        <v>176</v>
      </c>
      <c r="P38" s="6">
        <v>29.0725247086765</v>
      </c>
      <c r="Q38" s="6">
        <v>41.575079844552334</v>
      </c>
      <c r="R38" s="6"/>
      <c r="S38" s="6">
        <v>21.519421339458599</v>
      </c>
      <c r="T38" s="6">
        <v>32.069300060273306</v>
      </c>
      <c r="U38" s="6"/>
      <c r="V38" s="6">
        <v>20.651121202074648</v>
      </c>
      <c r="W38" s="6">
        <v>31.701637701247154</v>
      </c>
    </row>
    <row r="39" spans="2:23" x14ac:dyDescent="0.35">
      <c r="B39" s="7" t="s">
        <v>177</v>
      </c>
      <c r="C39" s="8">
        <v>2434.4553346087969</v>
      </c>
      <c r="D39" s="8">
        <v>14113.864741868059</v>
      </c>
      <c r="E39" s="6">
        <f t="shared" si="5"/>
        <v>5.7975451597825582</v>
      </c>
      <c r="G39" s="8">
        <v>1876.4678607925507</v>
      </c>
      <c r="H39" s="8">
        <v>13542.286698781096</v>
      </c>
      <c r="I39" s="6">
        <f t="shared" si="6"/>
        <v>7.2169030878372382</v>
      </c>
      <c r="K39" s="8">
        <f t="shared" si="10"/>
        <v>1876.4678607925507</v>
      </c>
      <c r="L39" s="8">
        <f t="shared" si="11"/>
        <v>27656.151440649155</v>
      </c>
      <c r="M39" s="6">
        <f t="shared" si="12"/>
        <v>14.738409337300464</v>
      </c>
      <c r="O39" s="7" t="s">
        <v>177</v>
      </c>
      <c r="P39" s="6">
        <v>24.941584990363143</v>
      </c>
      <c r="Q39" s="6">
        <v>25.892072316710319</v>
      </c>
      <c r="R39" s="6"/>
      <c r="S39" s="6">
        <v>22.600723791357922</v>
      </c>
      <c r="T39" s="6">
        <v>33.223765266977018</v>
      </c>
      <c r="U39" s="6"/>
      <c r="V39" s="6">
        <v>23.553988299449554</v>
      </c>
      <c r="W39" s="6">
        <v>27.722962058587758</v>
      </c>
    </row>
    <row r="40" spans="2:23" x14ac:dyDescent="0.35">
      <c r="B40" s="7" t="s">
        <v>178</v>
      </c>
      <c r="C40" s="8">
        <v>1528.3720041883755</v>
      </c>
      <c r="D40" s="8">
        <v>4154.5426562121529</v>
      </c>
      <c r="E40" s="6">
        <f t="shared" si="5"/>
        <v>2.7182797413371724</v>
      </c>
      <c r="G40" s="8">
        <v>4608.2892990383734</v>
      </c>
      <c r="H40" s="8">
        <v>5766.0647007640573</v>
      </c>
      <c r="I40" s="6">
        <f t="shared" si="6"/>
        <v>1.2512375692140858</v>
      </c>
      <c r="K40" s="8">
        <f t="shared" si="10"/>
        <v>4608.2892990383734</v>
      </c>
      <c r="L40" s="8">
        <f t="shared" si="11"/>
        <v>9920.6073569762102</v>
      </c>
      <c r="M40" s="6">
        <f t="shared" si="12"/>
        <v>2.1527744273881364</v>
      </c>
      <c r="O40" s="7" t="s">
        <v>178</v>
      </c>
      <c r="P40" s="6">
        <v>39.748002765162354</v>
      </c>
      <c r="Q40" s="6">
        <v>27.743606697274071</v>
      </c>
      <c r="R40" s="6"/>
      <c r="S40" s="6">
        <v>35.506176463476422</v>
      </c>
      <c r="T40" s="6">
        <v>33.537477336807079</v>
      </c>
      <c r="U40" s="6"/>
      <c r="V40" s="6">
        <v>32.281269092410568</v>
      </c>
      <c r="W40" s="6">
        <v>29.519519326183168</v>
      </c>
    </row>
    <row r="41" spans="2:23" x14ac:dyDescent="0.35">
      <c r="C41" s="8"/>
      <c r="D41" s="8"/>
    </row>
    <row r="42" spans="2:23" ht="15" thickBot="1" x14ac:dyDescent="0.4">
      <c r="B42" s="15" t="s">
        <v>14</v>
      </c>
      <c r="C42" s="10">
        <f>SUM(C31:C41)</f>
        <v>42640.687617258191</v>
      </c>
      <c r="D42" s="10">
        <f>SUM(D31:D41)</f>
        <v>145915.29270204692</v>
      </c>
      <c r="E42" s="11">
        <f>D42/C42</f>
        <v>3.4219732573681538</v>
      </c>
      <c r="F42" s="11"/>
      <c r="G42" s="10">
        <f>SUM(G31:G41)</f>
        <v>44909.388562507156</v>
      </c>
      <c r="H42" s="10">
        <f>SUM(H31:H41)</f>
        <v>126775.17368593703</v>
      </c>
      <c r="I42" s="11">
        <f>H42/G42</f>
        <v>2.8229102587198427</v>
      </c>
      <c r="J42" s="11"/>
      <c r="K42" s="10">
        <f>SUM(K31:K41)</f>
        <v>44909.388562507156</v>
      </c>
      <c r="L42" s="10">
        <f>SUM(L31:L41)</f>
        <v>272690.46638798394</v>
      </c>
      <c r="M42" s="11">
        <f>L42/K42</f>
        <v>6.0720146748032331</v>
      </c>
      <c r="O42" s="13" t="s">
        <v>14</v>
      </c>
      <c r="P42" s="11">
        <v>11.419524090958003</v>
      </c>
      <c r="Q42" s="12">
        <v>11.719999810489226</v>
      </c>
      <c r="R42" s="11"/>
      <c r="S42" s="11">
        <v>10.637648400639005</v>
      </c>
      <c r="T42" s="11">
        <v>13.531860807187391</v>
      </c>
      <c r="U42" s="11"/>
      <c r="V42" s="32">
        <v>10.443008500024545</v>
      </c>
      <c r="W42" s="31">
        <v>12.228015214218212</v>
      </c>
    </row>
    <row r="43" spans="2:23" x14ac:dyDescent="0.35">
      <c r="B43" s="38" t="s">
        <v>236</v>
      </c>
      <c r="C43" s="39"/>
      <c r="D43" s="39"/>
      <c r="E43" s="39"/>
      <c r="F43" s="39"/>
      <c r="G43" s="39"/>
      <c r="H43" s="39"/>
      <c r="I43" s="39"/>
      <c r="J43" s="39"/>
      <c r="K43" s="39"/>
      <c r="L43" s="39"/>
      <c r="M43" s="39"/>
      <c r="N43" s="39"/>
      <c r="O43" s="39"/>
      <c r="P43" s="39"/>
      <c r="Q43" s="39"/>
      <c r="R43" s="39"/>
      <c r="S43" s="39"/>
    </row>
    <row r="44" spans="2:23" x14ac:dyDescent="0.35">
      <c r="B44" s="40"/>
      <c r="C44" s="41"/>
      <c r="D44" s="41"/>
      <c r="E44" s="41"/>
      <c r="F44" s="41"/>
      <c r="G44" s="41"/>
      <c r="H44" s="41"/>
      <c r="I44" s="41"/>
      <c r="J44" s="41"/>
      <c r="K44" s="41"/>
      <c r="L44" s="41"/>
      <c r="M44" s="41"/>
      <c r="N44" s="41"/>
      <c r="O44" s="41"/>
      <c r="P44" s="41"/>
      <c r="Q44" s="41"/>
      <c r="R44" s="41"/>
      <c r="S44" s="41"/>
    </row>
  </sheetData>
  <mergeCells count="16">
    <mergeCell ref="S29:T29"/>
    <mergeCell ref="V29:W29"/>
    <mergeCell ref="B21:S22"/>
    <mergeCell ref="B43:S44"/>
    <mergeCell ref="B29:B30"/>
    <mergeCell ref="C29:E29"/>
    <mergeCell ref="G29:I29"/>
    <mergeCell ref="K29:M29"/>
    <mergeCell ref="P29:Q29"/>
    <mergeCell ref="S3:T3"/>
    <mergeCell ref="V3:W3"/>
    <mergeCell ref="B3:B4"/>
    <mergeCell ref="C3:E3"/>
    <mergeCell ref="G3:I3"/>
    <mergeCell ref="K3:M3"/>
    <mergeCell ref="P3:Q3"/>
  </mergeCells>
  <pageMargins left="0.7" right="0.7" top="0.75" bottom="0.75" header="0.3" footer="0.3"/>
  <pageSetup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B1:W51"/>
  <sheetViews>
    <sheetView view="pageBreakPreview" topLeftCell="D1" zoomScaleNormal="100" zoomScaleSheetLayoutView="100" workbookViewId="0">
      <selection activeCell="J9" sqref="J9"/>
    </sheetView>
  </sheetViews>
  <sheetFormatPr defaultRowHeight="14.5" x14ac:dyDescent="0.35"/>
  <cols>
    <col min="2" max="2" width="14.08984375" customWidth="1"/>
    <col min="3" max="3" width="6.08984375" bestFit="1" customWidth="1"/>
    <col min="4" max="4" width="8.453125" bestFit="1" customWidth="1"/>
    <col min="5" max="5" width="6.81640625" bestFit="1" customWidth="1"/>
    <col min="7" max="7" width="6.1796875" bestFit="1" customWidth="1"/>
    <col min="8" max="8" width="8.453125" bestFit="1" customWidth="1"/>
    <col min="9" max="9" width="6.81640625" bestFit="1" customWidth="1"/>
    <col min="11" max="11" width="6.1796875" bestFit="1" customWidth="1"/>
    <col min="12" max="12" width="8.453125" bestFit="1" customWidth="1"/>
    <col min="13" max="13" width="6.81640625" bestFit="1" customWidth="1"/>
    <col min="15" max="15" width="13.453125" customWidth="1"/>
    <col min="16" max="16" width="6.08984375" bestFit="1" customWidth="1"/>
    <col min="17" max="17" width="8.453125" bestFit="1" customWidth="1"/>
    <col min="19" max="19" width="7.6328125" customWidth="1"/>
    <col min="20" max="20" width="8.453125" bestFit="1" customWidth="1"/>
  </cols>
  <sheetData>
    <row r="1" spans="2:23" x14ac:dyDescent="0.35">
      <c r="B1" s="14" t="s">
        <v>244</v>
      </c>
      <c r="O1" s="20" t="s">
        <v>254</v>
      </c>
    </row>
    <row r="2" spans="2:23" ht="15" thickBot="1" x14ac:dyDescent="0.4"/>
    <row r="3" spans="2:23" ht="15" thickBot="1" x14ac:dyDescent="0.4">
      <c r="B3" s="44" t="s">
        <v>179</v>
      </c>
      <c r="C3" s="42" t="s">
        <v>180</v>
      </c>
      <c r="D3" s="42"/>
      <c r="E3" s="42"/>
      <c r="F3" s="3"/>
      <c r="G3" s="42" t="s">
        <v>181</v>
      </c>
      <c r="H3" s="43"/>
      <c r="I3" s="43"/>
      <c r="J3" s="3"/>
      <c r="K3" s="42" t="s">
        <v>182</v>
      </c>
      <c r="L3" s="43"/>
      <c r="M3" s="43"/>
      <c r="O3" s="21" t="s">
        <v>179</v>
      </c>
      <c r="P3" s="42" t="s">
        <v>180</v>
      </c>
      <c r="Q3" s="42"/>
      <c r="R3" s="3"/>
      <c r="S3" s="42" t="s">
        <v>181</v>
      </c>
      <c r="T3" s="42"/>
      <c r="U3" s="3"/>
      <c r="V3" s="42" t="s">
        <v>182</v>
      </c>
      <c r="W3" s="42"/>
    </row>
    <row r="4" spans="2:23" ht="36.5" thickBot="1" x14ac:dyDescent="0.4">
      <c r="B4" s="45"/>
      <c r="C4" s="2" t="s">
        <v>183</v>
      </c>
      <c r="D4" s="2" t="s">
        <v>185</v>
      </c>
      <c r="E4" s="2" t="s">
        <v>187</v>
      </c>
      <c r="F4" s="4"/>
      <c r="G4" s="2" t="s">
        <v>183</v>
      </c>
      <c r="H4" s="2" t="s">
        <v>185</v>
      </c>
      <c r="I4" s="2" t="s">
        <v>187</v>
      </c>
      <c r="J4" s="2"/>
      <c r="K4" s="2" t="s">
        <v>183</v>
      </c>
      <c r="L4" s="2" t="s">
        <v>185</v>
      </c>
      <c r="M4" s="2" t="s">
        <v>187</v>
      </c>
      <c r="O4" s="22"/>
      <c r="P4" s="2" t="s">
        <v>183</v>
      </c>
      <c r="Q4" s="2" t="s">
        <v>185</v>
      </c>
      <c r="R4" s="4"/>
      <c r="S4" s="2" t="s">
        <v>183</v>
      </c>
      <c r="T4" s="2" t="s">
        <v>185</v>
      </c>
      <c r="U4" s="2"/>
      <c r="V4" s="2" t="s">
        <v>183</v>
      </c>
      <c r="W4" s="2" t="s">
        <v>185</v>
      </c>
    </row>
    <row r="5" spans="2:23" x14ac:dyDescent="0.35">
      <c r="B5" s="8" t="s">
        <v>0</v>
      </c>
      <c r="C5" s="8">
        <v>1520.4965978040923</v>
      </c>
      <c r="D5" s="8">
        <v>12968.350566997669</v>
      </c>
      <c r="E5" s="6">
        <f>D5/C5</f>
        <v>8.5290230742552247</v>
      </c>
      <c r="G5" s="8">
        <v>1139.5280275576904</v>
      </c>
      <c r="H5" s="8">
        <v>3603.67523374542</v>
      </c>
      <c r="I5" s="6">
        <f>H5/G5</f>
        <v>3.1624279057611666</v>
      </c>
      <c r="K5" s="8">
        <f>G5</f>
        <v>1139.5280275576904</v>
      </c>
      <c r="L5" s="8">
        <f t="shared" ref="L5:L19" si="0">SUM(D5,H5)</f>
        <v>16572.025800743089</v>
      </c>
      <c r="M5" s="6">
        <f>L5/K5</f>
        <v>14.542885650878915</v>
      </c>
      <c r="O5" s="5" t="s">
        <v>0</v>
      </c>
      <c r="P5" s="6">
        <v>94.496521892703669</v>
      </c>
      <c r="Q5" s="6">
        <v>78.924296520019027</v>
      </c>
      <c r="R5" s="26"/>
      <c r="S5" s="6">
        <v>94.563729722508626</v>
      </c>
      <c r="T5" s="6">
        <v>73.632435902359987</v>
      </c>
      <c r="U5" s="26"/>
      <c r="V5" s="6">
        <v>94.525305960273727</v>
      </c>
      <c r="W5" s="6">
        <v>73.849017421447371</v>
      </c>
    </row>
    <row r="6" spans="2:23" x14ac:dyDescent="0.35">
      <c r="B6" s="8" t="s">
        <v>1</v>
      </c>
      <c r="C6" s="8">
        <v>3316.5952762866491</v>
      </c>
      <c r="D6" s="8">
        <v>18428.577583733193</v>
      </c>
      <c r="E6" s="6">
        <f>D6/C6</f>
        <v>5.5564746520312038</v>
      </c>
      <c r="G6" s="8">
        <v>10302.760209808164</v>
      </c>
      <c r="H6" s="8">
        <v>23596.744804815902</v>
      </c>
      <c r="I6" s="6">
        <f>H6/G6</f>
        <v>2.2903323307817982</v>
      </c>
      <c r="K6" s="8">
        <f t="shared" ref="K6:K19" si="1">G6</f>
        <v>10302.760209808164</v>
      </c>
      <c r="L6" s="8">
        <f t="shared" si="0"/>
        <v>42025.322388549095</v>
      </c>
      <c r="M6" s="6">
        <f>L6/K6</f>
        <v>4.0790352811027519</v>
      </c>
      <c r="O6" s="5" t="s">
        <v>1</v>
      </c>
      <c r="P6" s="6">
        <v>43.914491274780119</v>
      </c>
      <c r="Q6" s="6">
        <v>51.79076180843937</v>
      </c>
      <c r="R6" s="26"/>
      <c r="S6" s="6">
        <v>64.562003788838197</v>
      </c>
      <c r="T6" s="6">
        <v>63.017707121196985</v>
      </c>
      <c r="U6" s="26"/>
      <c r="V6" s="6">
        <v>52.60313711998684</v>
      </c>
      <c r="W6" s="6">
        <v>45.346639665197813</v>
      </c>
    </row>
    <row r="7" spans="2:23" x14ac:dyDescent="0.35">
      <c r="B7" s="8" t="s">
        <v>2</v>
      </c>
      <c r="C7" s="8">
        <v>42.183120974924122</v>
      </c>
      <c r="D7" s="8">
        <v>605.48021988275207</v>
      </c>
      <c r="E7" s="6">
        <f>D7/C7</f>
        <v>14.35361362291523</v>
      </c>
      <c r="G7" s="8">
        <v>90.875686793152894</v>
      </c>
      <c r="H7" s="8">
        <v>436.54146206077542</v>
      </c>
      <c r="I7" s="6">
        <f>H7/G7</f>
        <v>4.8037211873227568</v>
      </c>
      <c r="K7" s="8">
        <f t="shared" si="1"/>
        <v>90.875686793152894</v>
      </c>
      <c r="L7" s="8">
        <f t="shared" si="0"/>
        <v>1042.0216819435275</v>
      </c>
      <c r="M7" s="6">
        <f>L7/K7</f>
        <v>11.466451794915507</v>
      </c>
      <c r="O7" s="5" t="s">
        <v>2</v>
      </c>
      <c r="P7" s="6">
        <v>87.321970100999295</v>
      </c>
      <c r="Q7" s="6">
        <v>83.785620106668006</v>
      </c>
      <c r="R7" s="26"/>
      <c r="S7" s="6">
        <v>72.375342464105842</v>
      </c>
      <c r="T7" s="6">
        <v>70.596524802472658</v>
      </c>
      <c r="U7" s="26"/>
      <c r="V7" s="6">
        <v>69.961650152793425</v>
      </c>
      <c r="W7" s="6">
        <v>76.483160339965423</v>
      </c>
    </row>
    <row r="8" spans="2:23" x14ac:dyDescent="0.35">
      <c r="B8" s="8" t="s">
        <v>3</v>
      </c>
      <c r="C8" s="8"/>
      <c r="D8" s="8"/>
      <c r="E8" s="6"/>
      <c r="G8" s="8"/>
      <c r="H8" s="8"/>
      <c r="I8" s="6"/>
      <c r="K8" s="8">
        <f t="shared" si="1"/>
        <v>0</v>
      </c>
      <c r="L8" s="8">
        <f t="shared" si="0"/>
        <v>0</v>
      </c>
      <c r="M8" s="6"/>
      <c r="O8" s="5" t="s">
        <v>3</v>
      </c>
      <c r="P8" s="6"/>
      <c r="Q8" s="6"/>
      <c r="S8" s="6"/>
      <c r="T8" s="6"/>
      <c r="V8" s="6"/>
      <c r="W8" s="6"/>
    </row>
    <row r="9" spans="2:23" x14ac:dyDescent="0.35">
      <c r="B9" s="8" t="s">
        <v>4</v>
      </c>
      <c r="C9" s="8">
        <v>1062.7403700452692</v>
      </c>
      <c r="D9" s="8">
        <v>5867.5798883017242</v>
      </c>
      <c r="E9" s="6">
        <f>D9/C9</f>
        <v>5.5211790703422556</v>
      </c>
      <c r="G9" s="8">
        <v>895.56281975496495</v>
      </c>
      <c r="H9" s="8">
        <v>5366.1695536065799</v>
      </c>
      <c r="I9" s="6">
        <f>H9/G9</f>
        <v>5.9919521391864148</v>
      </c>
      <c r="K9" s="8">
        <f t="shared" si="1"/>
        <v>895.56281975496495</v>
      </c>
      <c r="L9" s="8">
        <f t="shared" si="0"/>
        <v>11233.749441908305</v>
      </c>
      <c r="M9" s="6">
        <f>L9/K9</f>
        <v>12.543787207447908</v>
      </c>
      <c r="O9" s="5" t="s">
        <v>4</v>
      </c>
      <c r="P9" s="6">
        <v>45.763650801879749</v>
      </c>
      <c r="Q9" s="6">
        <v>46.85987604491357</v>
      </c>
      <c r="R9" s="26"/>
      <c r="S9" s="6">
        <v>30.89806996936753</v>
      </c>
      <c r="T9" s="6">
        <v>43.421665989342308</v>
      </c>
      <c r="U9" s="26"/>
      <c r="V9" s="6">
        <v>37.172372096084011</v>
      </c>
      <c r="W9" s="6">
        <v>44.088912123625846</v>
      </c>
    </row>
    <row r="10" spans="2:23" x14ac:dyDescent="0.35">
      <c r="B10" s="8" t="s">
        <v>5</v>
      </c>
      <c r="C10" s="8">
        <v>2597.1561184461502</v>
      </c>
      <c r="D10" s="8">
        <v>22030.770760535728</v>
      </c>
      <c r="E10" s="6">
        <f>D10/C10</f>
        <v>8.4826516989346388</v>
      </c>
      <c r="G10" s="8">
        <v>1275.7933594624985</v>
      </c>
      <c r="H10" s="8">
        <v>26871.493281166277</v>
      </c>
      <c r="I10" s="6">
        <f>H10/G10</f>
        <v>21.062574970987026</v>
      </c>
      <c r="K10" s="8">
        <f t="shared" si="1"/>
        <v>1275.7933594624985</v>
      </c>
      <c r="L10" s="8">
        <f t="shared" si="0"/>
        <v>48902.264041702001</v>
      </c>
      <c r="M10" s="6">
        <f>L10/K10</f>
        <v>38.330865793426689</v>
      </c>
      <c r="O10" s="5" t="s">
        <v>5</v>
      </c>
      <c r="P10" s="6">
        <v>33.703130635226529</v>
      </c>
      <c r="Q10" s="6">
        <v>33.229182264624356</v>
      </c>
      <c r="R10" s="26"/>
      <c r="S10" s="6">
        <v>35.914612395575659</v>
      </c>
      <c r="T10" s="6">
        <v>42.26680263628959</v>
      </c>
      <c r="U10" s="26"/>
      <c r="V10" s="6">
        <v>31.853874555282136</v>
      </c>
      <c r="W10" s="6">
        <v>37.624487228137596</v>
      </c>
    </row>
    <row r="11" spans="2:23" x14ac:dyDescent="0.35">
      <c r="B11" s="8" t="s">
        <v>6</v>
      </c>
      <c r="C11" s="8">
        <v>790.28648670142286</v>
      </c>
      <c r="D11" s="8">
        <v>5986.2349570784354</v>
      </c>
      <c r="E11" s="6">
        <f>D11/C11</f>
        <v>7.5747656803096612</v>
      </c>
      <c r="G11" s="8">
        <v>456.32688037522746</v>
      </c>
      <c r="H11" s="8">
        <v>2767.0105065837206</v>
      </c>
      <c r="I11" s="6">
        <f>H11/G11</f>
        <v>6.0636588059604755</v>
      </c>
      <c r="K11" s="8">
        <f t="shared" si="1"/>
        <v>456.32688037522746</v>
      </c>
      <c r="L11" s="8">
        <f t="shared" si="0"/>
        <v>8753.2454636621551</v>
      </c>
      <c r="M11" s="6">
        <f>L11/K11</f>
        <v>19.181963281375307</v>
      </c>
      <c r="O11" s="5" t="s">
        <v>6</v>
      </c>
      <c r="P11" s="6">
        <v>64.796223933030589</v>
      </c>
      <c r="Q11" s="6">
        <v>60.069629385359036</v>
      </c>
      <c r="R11" s="26"/>
      <c r="S11" s="6">
        <v>57.303427001084941</v>
      </c>
      <c r="T11" s="6">
        <v>66.254579266959283</v>
      </c>
      <c r="U11" s="26"/>
      <c r="V11" s="6">
        <v>52.013566722864823</v>
      </c>
      <c r="W11" s="6">
        <v>51.212215127620276</v>
      </c>
    </row>
    <row r="12" spans="2:23" x14ac:dyDescent="0.35">
      <c r="B12" s="8" t="s">
        <v>7</v>
      </c>
      <c r="C12" s="8">
        <v>865.39376086520383</v>
      </c>
      <c r="D12" s="8">
        <v>7388.6706567184992</v>
      </c>
      <c r="E12" s="6">
        <f>D12/C12</f>
        <v>8.5379291957587604</v>
      </c>
      <c r="G12" s="8">
        <v>609.58672042826538</v>
      </c>
      <c r="H12" s="8">
        <v>11187.924523835032</v>
      </c>
      <c r="I12" s="6">
        <f>H12/G12</f>
        <v>18.35329436962628</v>
      </c>
      <c r="K12" s="8">
        <f t="shared" si="1"/>
        <v>609.58672042826538</v>
      </c>
      <c r="L12" s="8">
        <f t="shared" si="0"/>
        <v>18576.59518055353</v>
      </c>
      <c r="M12" s="6">
        <f>L12/K12</f>
        <v>30.474081140584126</v>
      </c>
      <c r="O12" s="5" t="s">
        <v>7</v>
      </c>
      <c r="P12" s="6">
        <v>43.383869955662036</v>
      </c>
      <c r="Q12" s="6">
        <v>47.698471006927115</v>
      </c>
      <c r="R12" s="26"/>
      <c r="S12" s="6">
        <v>44.481953930837307</v>
      </c>
      <c r="T12" s="6">
        <v>44.481953789190136</v>
      </c>
      <c r="U12" s="26"/>
      <c r="V12" s="6">
        <v>42.734136822075058</v>
      </c>
      <c r="W12" s="6">
        <v>41.487280160202992</v>
      </c>
    </row>
    <row r="13" spans="2:23" x14ac:dyDescent="0.35">
      <c r="B13" s="8" t="s">
        <v>8</v>
      </c>
      <c r="C13" s="8">
        <v>1277.1542288011706</v>
      </c>
      <c r="D13" s="8">
        <v>5790.0109544946699</v>
      </c>
      <c r="E13" s="6">
        <f>D13/C13</f>
        <v>4.5335252578927712</v>
      </c>
      <c r="G13" s="8">
        <v>1015.1696689722215</v>
      </c>
      <c r="H13" s="8">
        <v>2942.386472534854</v>
      </c>
      <c r="I13" s="6">
        <f>H13/G13</f>
        <v>2.8984184244923177</v>
      </c>
      <c r="K13" s="8">
        <f t="shared" si="1"/>
        <v>1015.1696689722215</v>
      </c>
      <c r="L13" s="8">
        <f t="shared" si="0"/>
        <v>8732.3974270295239</v>
      </c>
      <c r="M13" s="6">
        <f>L13/K13</f>
        <v>8.6019093102637516</v>
      </c>
      <c r="O13" s="5" t="s">
        <v>8</v>
      </c>
      <c r="P13" s="6">
        <v>39.996946832395111</v>
      </c>
      <c r="Q13" s="6">
        <v>39.506257932493959</v>
      </c>
      <c r="R13" s="26"/>
      <c r="S13" s="6">
        <v>46.162318974242758</v>
      </c>
      <c r="T13" s="6">
        <v>38.877163531836636</v>
      </c>
      <c r="U13" s="26"/>
      <c r="V13" s="6">
        <v>41.267768613175321</v>
      </c>
      <c r="W13" s="6">
        <v>37.198917076692076</v>
      </c>
    </row>
    <row r="14" spans="2:23" x14ac:dyDescent="0.35">
      <c r="B14" s="8" t="s">
        <v>9</v>
      </c>
      <c r="C14" s="8"/>
      <c r="D14" s="8"/>
      <c r="E14" s="6"/>
      <c r="G14" s="8"/>
      <c r="H14" s="8"/>
      <c r="I14" s="6"/>
      <c r="K14" s="8">
        <f t="shared" si="1"/>
        <v>0</v>
      </c>
      <c r="L14" s="8">
        <f t="shared" si="0"/>
        <v>0</v>
      </c>
      <c r="M14" s="6"/>
      <c r="O14" s="5" t="s">
        <v>9</v>
      </c>
      <c r="P14" s="6"/>
      <c r="Q14" s="6"/>
      <c r="S14" s="6"/>
      <c r="T14" s="6"/>
      <c r="V14" s="6"/>
      <c r="W14" s="6"/>
    </row>
    <row r="15" spans="2:23" x14ac:dyDescent="0.35">
      <c r="B15" s="8" t="s">
        <v>10</v>
      </c>
      <c r="C15" s="8">
        <v>665.37516780253998</v>
      </c>
      <c r="D15" s="8">
        <v>1275.1788143623376</v>
      </c>
      <c r="E15" s="6">
        <f>D15/C15</f>
        <v>1.9164809209422824</v>
      </c>
      <c r="G15" s="8">
        <v>435.60135357671174</v>
      </c>
      <c r="H15" s="8">
        <v>1065.25818964315</v>
      </c>
      <c r="I15" s="6">
        <f>H15/G15</f>
        <v>2.4454887040555358</v>
      </c>
      <c r="K15" s="8">
        <f t="shared" si="1"/>
        <v>435.60135357671174</v>
      </c>
      <c r="L15" s="8">
        <f t="shared" si="0"/>
        <v>2340.4370040054873</v>
      </c>
      <c r="M15" s="6">
        <f>L15/K15</f>
        <v>5.3728873539721995</v>
      </c>
      <c r="O15" s="5" t="s">
        <v>10</v>
      </c>
      <c r="P15" s="6">
        <v>34.082205293607274</v>
      </c>
      <c r="Q15" s="6">
        <v>33.325105140254969</v>
      </c>
      <c r="R15" s="26"/>
      <c r="S15" s="6">
        <v>32.951059742646976</v>
      </c>
      <c r="T15" s="6">
        <v>36.133370128741767</v>
      </c>
      <c r="U15" s="26"/>
      <c r="V15" s="6">
        <v>33.267767397297838</v>
      </c>
      <c r="W15" s="6">
        <v>33.047123274154885</v>
      </c>
    </row>
    <row r="16" spans="2:23" x14ac:dyDescent="0.35">
      <c r="B16" s="8" t="s">
        <v>11</v>
      </c>
      <c r="C16" s="8">
        <v>19.101885795423293</v>
      </c>
      <c r="D16" s="8">
        <v>93.29218743053616</v>
      </c>
      <c r="E16" s="6">
        <f>D16/C16</f>
        <v>4.8839255155053047</v>
      </c>
      <c r="G16" s="8">
        <v>32.332611564437343</v>
      </c>
      <c r="H16" s="8">
        <v>90.425569351536041</v>
      </c>
      <c r="I16" s="6">
        <f>H16/G16</f>
        <v>2.7967295240386698</v>
      </c>
      <c r="K16" s="8">
        <f t="shared" si="1"/>
        <v>32.332611564437343</v>
      </c>
      <c r="L16" s="8">
        <f t="shared" si="0"/>
        <v>183.7177567820722</v>
      </c>
      <c r="M16" s="6">
        <f>L16/K16</f>
        <v>5.6821193183214271</v>
      </c>
      <c r="O16" s="5" t="s">
        <v>11</v>
      </c>
      <c r="P16" s="6">
        <v>81.392027688036535</v>
      </c>
      <c r="Q16" s="6">
        <v>88.434446223665958</v>
      </c>
      <c r="R16" s="26"/>
      <c r="S16" s="6">
        <v>88.712168219203335</v>
      </c>
      <c r="T16" s="6">
        <v>99.999999999999972</v>
      </c>
      <c r="U16" s="26"/>
      <c r="V16" s="6">
        <v>85.841086433311347</v>
      </c>
      <c r="W16" s="6">
        <v>70.194102856206555</v>
      </c>
    </row>
    <row r="17" spans="2:23" x14ac:dyDescent="0.35">
      <c r="B17" s="8" t="s">
        <v>12</v>
      </c>
      <c r="C17" s="8"/>
      <c r="D17" s="8"/>
      <c r="E17" s="6"/>
      <c r="G17" s="8"/>
      <c r="H17" s="8"/>
      <c r="I17" s="6"/>
      <c r="K17" s="8">
        <f t="shared" si="1"/>
        <v>0</v>
      </c>
      <c r="L17" s="8">
        <f t="shared" si="0"/>
        <v>0</v>
      </c>
      <c r="M17" s="6"/>
      <c r="O17" s="5" t="s">
        <v>12</v>
      </c>
      <c r="P17" s="6"/>
      <c r="Q17" s="6"/>
      <c r="S17" s="6"/>
      <c r="T17" s="6"/>
      <c r="V17" s="6"/>
      <c r="W17" s="6"/>
    </row>
    <row r="18" spans="2:23" x14ac:dyDescent="0.35">
      <c r="B18" s="8" t="s">
        <v>13</v>
      </c>
      <c r="C18" s="8">
        <v>2155.5776628322656</v>
      </c>
      <c r="D18" s="8">
        <v>23650.272435368461</v>
      </c>
      <c r="E18" s="6">
        <f>D18/C18</f>
        <v>10.971663347213292</v>
      </c>
      <c r="G18" s="8">
        <v>1051.6825725576884</v>
      </c>
      <c r="H18" s="8">
        <v>21852.450403926887</v>
      </c>
      <c r="I18" s="6">
        <f>H18/G18</f>
        <v>20.778560921459221</v>
      </c>
      <c r="K18" s="8">
        <f t="shared" si="1"/>
        <v>1051.6825725576884</v>
      </c>
      <c r="L18" s="8">
        <f t="shared" si="0"/>
        <v>45502.722839295348</v>
      </c>
      <c r="M18" s="6">
        <f>L18/K18</f>
        <v>43.266593957749897</v>
      </c>
      <c r="O18" s="5" t="s">
        <v>13</v>
      </c>
      <c r="P18" s="6">
        <v>25.433551104176928</v>
      </c>
      <c r="Q18" s="6">
        <v>24.927739743980975</v>
      </c>
      <c r="R18" s="26"/>
      <c r="S18" s="6">
        <v>27.23002474088203</v>
      </c>
      <c r="T18" s="6">
        <v>22.4616515919699</v>
      </c>
      <c r="U18" s="26"/>
      <c r="V18" s="6">
        <v>25.347945927333377</v>
      </c>
      <c r="W18" s="6">
        <v>22.86104195306336</v>
      </c>
    </row>
    <row r="19" spans="2:23" x14ac:dyDescent="0.35">
      <c r="C19" s="8"/>
      <c r="D19" s="8"/>
      <c r="E19" s="6"/>
      <c r="G19" s="8"/>
      <c r="H19" s="8"/>
      <c r="I19" s="6"/>
      <c r="K19" s="8">
        <f t="shared" si="1"/>
        <v>0</v>
      </c>
      <c r="L19" s="8">
        <f t="shared" si="0"/>
        <v>0</v>
      </c>
      <c r="M19" s="6"/>
      <c r="O19" s="9"/>
      <c r="P19" s="9"/>
      <c r="Q19" s="9"/>
      <c r="R19" s="9"/>
      <c r="S19" s="9"/>
      <c r="T19" s="9"/>
      <c r="U19" s="9"/>
      <c r="V19" s="9"/>
      <c r="W19" s="9"/>
    </row>
    <row r="20" spans="2:23" ht="15" thickBot="1" x14ac:dyDescent="0.4">
      <c r="B20" s="15" t="s">
        <v>166</v>
      </c>
      <c r="C20" s="10">
        <f>SUM(C5:C19)</f>
        <v>14312.060676355111</v>
      </c>
      <c r="D20" s="10">
        <f>SUM(D5:D19)</f>
        <v>104084.41902490403</v>
      </c>
      <c r="E20" s="11">
        <f>D20/C20</f>
        <v>7.2724970483713367</v>
      </c>
      <c r="F20" s="15"/>
      <c r="G20" s="10">
        <f>SUM(G5:G19)</f>
        <v>17305.219910851025</v>
      </c>
      <c r="H20" s="10">
        <f>SUM(H5:H19)</f>
        <v>99780.080001270137</v>
      </c>
      <c r="I20" s="11">
        <f>H20/G20</f>
        <v>5.7658949447215209</v>
      </c>
      <c r="J20" s="15"/>
      <c r="K20" s="10">
        <f>SUM(K5:K19)</f>
        <v>17305.219910851025</v>
      </c>
      <c r="L20" s="10">
        <f>SUM(L5:L19)</f>
        <v>203864.49902617413</v>
      </c>
      <c r="M20" s="11">
        <f>L20/K20</f>
        <v>11.780520564106984</v>
      </c>
      <c r="O20" s="13" t="s">
        <v>14</v>
      </c>
      <c r="P20" s="11">
        <v>17.406427828350822</v>
      </c>
      <c r="Q20" s="13">
        <v>17.261311349933813</v>
      </c>
      <c r="R20" s="11"/>
      <c r="S20" s="11">
        <v>39.260908988160786</v>
      </c>
      <c r="T20" s="11">
        <v>20.450089432350143</v>
      </c>
      <c r="U20" s="11"/>
      <c r="V20" s="32">
        <v>24.947832471364954</v>
      </c>
      <c r="W20" s="31">
        <v>16.086673583344705</v>
      </c>
    </row>
    <row r="21" spans="2:23" ht="17.5" customHeight="1" x14ac:dyDescent="0.35">
      <c r="B21" s="38" t="s">
        <v>235</v>
      </c>
      <c r="C21" s="39"/>
      <c r="D21" s="39"/>
      <c r="E21" s="39"/>
      <c r="F21" s="39"/>
      <c r="G21" s="39"/>
      <c r="H21" s="39"/>
      <c r="I21" s="39"/>
      <c r="J21" s="39"/>
      <c r="K21" s="39"/>
      <c r="L21" s="39"/>
      <c r="M21" s="39"/>
      <c r="N21" s="39"/>
      <c r="O21" s="39"/>
      <c r="P21" s="39"/>
      <c r="Q21" s="39"/>
      <c r="R21" s="39"/>
      <c r="S21" s="39"/>
    </row>
    <row r="22" spans="2:23" ht="20" customHeight="1" x14ac:dyDescent="0.35">
      <c r="B22" s="40"/>
      <c r="C22" s="41"/>
      <c r="D22" s="41"/>
      <c r="E22" s="41"/>
      <c r="F22" s="41"/>
      <c r="G22" s="41"/>
      <c r="H22" s="41"/>
      <c r="I22" s="41"/>
      <c r="J22" s="41"/>
      <c r="K22" s="41"/>
      <c r="L22" s="41"/>
      <c r="M22" s="41"/>
      <c r="N22" s="41"/>
      <c r="O22" s="41"/>
      <c r="P22" s="41"/>
      <c r="Q22" s="41"/>
      <c r="R22" s="41"/>
      <c r="S22" s="41"/>
    </row>
    <row r="25" spans="2:23" x14ac:dyDescent="0.35">
      <c r="B25" s="18" t="s">
        <v>245</v>
      </c>
      <c r="O25" s="20" t="s">
        <v>255</v>
      </c>
    </row>
    <row r="27" spans="2:23" ht="15" thickBot="1" x14ac:dyDescent="0.4"/>
    <row r="28" spans="2:23" ht="15" customHeight="1" thickBot="1" x14ac:dyDescent="0.4">
      <c r="B28" s="21" t="s">
        <v>210</v>
      </c>
      <c r="C28" s="42" t="s">
        <v>180</v>
      </c>
      <c r="D28" s="42"/>
      <c r="E28" s="42"/>
      <c r="F28" s="3"/>
      <c r="G28" s="42" t="s">
        <v>181</v>
      </c>
      <c r="H28" s="42"/>
      <c r="I28" s="42"/>
      <c r="J28" s="3"/>
      <c r="K28" s="42" t="s">
        <v>182</v>
      </c>
      <c r="L28" s="42"/>
      <c r="M28" s="42"/>
      <c r="O28" s="21" t="s">
        <v>210</v>
      </c>
      <c r="P28" s="42" t="s">
        <v>180</v>
      </c>
      <c r="Q28" s="43"/>
      <c r="R28" s="3"/>
      <c r="S28" s="42" t="s">
        <v>181</v>
      </c>
      <c r="T28" s="43"/>
      <c r="U28" s="3"/>
      <c r="V28" s="42" t="s">
        <v>182</v>
      </c>
      <c r="W28" s="43"/>
    </row>
    <row r="29" spans="2:23" ht="36.5" thickBot="1" x14ac:dyDescent="0.4">
      <c r="B29" s="22"/>
      <c r="C29" s="2" t="s">
        <v>183</v>
      </c>
      <c r="D29" s="2" t="s">
        <v>185</v>
      </c>
      <c r="E29" s="2" t="s">
        <v>187</v>
      </c>
      <c r="F29" s="4"/>
      <c r="G29" s="2" t="s">
        <v>183</v>
      </c>
      <c r="H29" s="2" t="s">
        <v>185</v>
      </c>
      <c r="I29" s="2" t="s">
        <v>187</v>
      </c>
      <c r="J29" s="2"/>
      <c r="K29" s="2" t="s">
        <v>183</v>
      </c>
      <c r="L29" s="2" t="s">
        <v>185</v>
      </c>
      <c r="M29" s="2" t="s">
        <v>187</v>
      </c>
      <c r="O29" s="22"/>
      <c r="P29" s="2" t="s">
        <v>183</v>
      </c>
      <c r="Q29" s="2" t="s">
        <v>185</v>
      </c>
      <c r="R29" s="4"/>
      <c r="S29" s="2" t="s">
        <v>183</v>
      </c>
      <c r="T29" s="2" t="s">
        <v>185</v>
      </c>
      <c r="U29" s="2"/>
      <c r="V29" s="2" t="s">
        <v>183</v>
      </c>
      <c r="W29" s="2" t="s">
        <v>185</v>
      </c>
    </row>
    <row r="30" spans="2:23" x14ac:dyDescent="0.35">
      <c r="B30" s="7" t="s">
        <v>169</v>
      </c>
      <c r="C30" s="8">
        <v>42.183120974924122</v>
      </c>
      <c r="D30" s="8">
        <v>605.48021988275207</v>
      </c>
      <c r="E30" s="6">
        <f>D30/C30</f>
        <v>14.35361362291523</v>
      </c>
      <c r="G30" s="8">
        <v>90.875686793152894</v>
      </c>
      <c r="H30" s="8">
        <v>436.54146206077542</v>
      </c>
      <c r="I30" s="6">
        <f>H30/G30</f>
        <v>4.8037211873227568</v>
      </c>
      <c r="K30" s="8">
        <f t="shared" ref="K30" si="2">G30</f>
        <v>90.875686793152894</v>
      </c>
      <c r="L30" s="8">
        <f t="shared" ref="L30" si="3">SUM(D30,H30)</f>
        <v>1042.0216819435275</v>
      </c>
      <c r="M30" s="6">
        <f>L30/K30</f>
        <v>11.466451794915507</v>
      </c>
      <c r="O30" s="7" t="s">
        <v>169</v>
      </c>
      <c r="P30" s="6">
        <v>87.321970100999295</v>
      </c>
      <c r="Q30" s="6">
        <v>83.785620106668006</v>
      </c>
      <c r="R30" s="37"/>
      <c r="S30" s="6">
        <v>72.375342464105842</v>
      </c>
      <c r="T30" s="6">
        <v>70.596524802472658</v>
      </c>
      <c r="V30" s="30">
        <v>69.961650152793396</v>
      </c>
      <c r="W30" s="30">
        <v>76.483160339965423</v>
      </c>
    </row>
    <row r="31" spans="2:23" x14ac:dyDescent="0.35">
      <c r="B31" s="7" t="s">
        <v>170</v>
      </c>
      <c r="C31" s="8">
        <v>1961.6312823991339</v>
      </c>
      <c r="D31" s="8">
        <v>7158.4819562875437</v>
      </c>
      <c r="E31" s="6">
        <f t="shared" ref="E31:E39" si="4">D31/C31</f>
        <v>3.6492494897066003</v>
      </c>
      <c r="G31" s="8">
        <v>1483.1036341133708</v>
      </c>
      <c r="H31" s="8">
        <v>4098.0702315295403</v>
      </c>
      <c r="I31" s="6">
        <f t="shared" ref="I31:I39" si="5">H31/G31</f>
        <v>2.7631718628883606</v>
      </c>
      <c r="K31" s="8">
        <f t="shared" ref="K31:K39" si="6">G31</f>
        <v>1483.1036341133708</v>
      </c>
      <c r="L31" s="8">
        <f t="shared" ref="L31:L39" si="7">SUM(D31,H31)</f>
        <v>11256.552187817084</v>
      </c>
      <c r="M31" s="6">
        <f t="shared" ref="M31:M39" si="8">L31/K31</f>
        <v>7.589862184207024</v>
      </c>
      <c r="O31" s="7" t="s">
        <v>170</v>
      </c>
      <c r="P31" s="6">
        <v>28.502491900889797</v>
      </c>
      <c r="Q31" s="6">
        <v>32.521113841132191</v>
      </c>
      <c r="R31" s="37"/>
      <c r="S31" s="6">
        <v>33.103110906101882</v>
      </c>
      <c r="T31" s="6">
        <v>29.533956898310443</v>
      </c>
      <c r="V31" s="30">
        <v>29.476368661775314</v>
      </c>
      <c r="W31" s="30">
        <v>29.686333745570277</v>
      </c>
    </row>
    <row r="32" spans="2:23" x14ac:dyDescent="0.35">
      <c r="B32" s="7" t="s">
        <v>171</v>
      </c>
      <c r="C32" s="8">
        <v>790.28648670142275</v>
      </c>
      <c r="D32" s="8">
        <v>5986.2349570784354</v>
      </c>
      <c r="E32" s="6">
        <f t="shared" si="4"/>
        <v>7.5747656803096621</v>
      </c>
      <c r="G32" s="8">
        <v>456.32688037522746</v>
      </c>
      <c r="H32" s="8">
        <v>2767.0105065837206</v>
      </c>
      <c r="I32" s="6">
        <f t="shared" si="5"/>
        <v>6.0636588059604755</v>
      </c>
      <c r="K32" s="8">
        <f t="shared" si="6"/>
        <v>456.32688037522746</v>
      </c>
      <c r="L32" s="8">
        <f t="shared" si="7"/>
        <v>8753.2454636621551</v>
      </c>
      <c r="M32" s="6">
        <f t="shared" si="8"/>
        <v>19.181963281375307</v>
      </c>
      <c r="O32" s="7" t="s">
        <v>171</v>
      </c>
      <c r="P32" s="6">
        <v>64.796223933030589</v>
      </c>
      <c r="Q32" s="6">
        <v>60.069629385359036</v>
      </c>
      <c r="R32" s="37"/>
      <c r="S32" s="6">
        <v>57.303427001084941</v>
      </c>
      <c r="T32" s="6">
        <v>66.254579266959283</v>
      </c>
      <c r="V32" s="30">
        <v>52.013566722864823</v>
      </c>
      <c r="W32" s="30">
        <v>51.212215127620276</v>
      </c>
    </row>
    <row r="33" spans="2:23" x14ac:dyDescent="0.35">
      <c r="B33" s="7" t="s">
        <v>172</v>
      </c>
      <c r="C33" s="8">
        <v>2597.1561184461507</v>
      </c>
      <c r="D33" s="8">
        <v>22030.770760535725</v>
      </c>
      <c r="E33" s="6">
        <f t="shared" si="4"/>
        <v>8.4826516989346352</v>
      </c>
      <c r="G33" s="8">
        <v>1275.7933594624985</v>
      </c>
      <c r="H33" s="8">
        <v>26871.493281166273</v>
      </c>
      <c r="I33" s="6">
        <f t="shared" si="5"/>
        <v>21.062574970987026</v>
      </c>
      <c r="K33" s="8">
        <f t="shared" si="6"/>
        <v>1275.7933594624985</v>
      </c>
      <c r="L33" s="8">
        <f t="shared" si="7"/>
        <v>48902.264041702001</v>
      </c>
      <c r="M33" s="6">
        <f t="shared" si="8"/>
        <v>38.330865793426689</v>
      </c>
      <c r="O33" s="7" t="s">
        <v>172</v>
      </c>
      <c r="P33" s="6">
        <v>33.703130635226529</v>
      </c>
      <c r="Q33" s="6">
        <v>33.229182264624356</v>
      </c>
      <c r="R33" s="37"/>
      <c r="S33" s="6">
        <v>35.914612395575659</v>
      </c>
      <c r="T33" s="6">
        <v>42.26680263628959</v>
      </c>
      <c r="V33" s="30">
        <v>31.85387455528214</v>
      </c>
      <c r="W33" s="30">
        <v>37.624487228137589</v>
      </c>
    </row>
    <row r="34" spans="2:23" x14ac:dyDescent="0.35">
      <c r="B34" s="7" t="s">
        <v>173</v>
      </c>
      <c r="C34" s="8">
        <v>4837.0918740907418</v>
      </c>
      <c r="D34" s="8">
        <v>31396.928150730859</v>
      </c>
      <c r="E34" s="6">
        <f t="shared" si="4"/>
        <v>6.4908686806021718</v>
      </c>
      <c r="G34" s="8">
        <v>11442.288237365858</v>
      </c>
      <c r="H34" s="8">
        <v>27200.420038561322</v>
      </c>
      <c r="I34" s="6">
        <f t="shared" si="5"/>
        <v>2.3771836082345676</v>
      </c>
      <c r="K34" s="8">
        <f t="shared" si="6"/>
        <v>11442.288237365858</v>
      </c>
      <c r="L34" s="8">
        <f t="shared" si="7"/>
        <v>58597.348189292185</v>
      </c>
      <c r="M34" s="6">
        <f t="shared" si="8"/>
        <v>5.1211214901873463</v>
      </c>
      <c r="O34" s="7" t="s">
        <v>173</v>
      </c>
      <c r="P34" s="6">
        <v>42.296214316414513</v>
      </c>
      <c r="Q34" s="6">
        <v>44.573576607068169</v>
      </c>
      <c r="R34" s="37"/>
      <c r="S34" s="6">
        <v>58.890213258339905</v>
      </c>
      <c r="T34" s="6">
        <v>55.532302632312081</v>
      </c>
      <c r="V34" s="30">
        <v>46.639567964545556</v>
      </c>
      <c r="W34" s="30">
        <v>38.65079808162065</v>
      </c>
    </row>
    <row r="35" spans="2:23" x14ac:dyDescent="0.35">
      <c r="B35" s="7" t="s">
        <v>174</v>
      </c>
      <c r="C35" s="8">
        <v>1062.7403700452692</v>
      </c>
      <c r="D35" s="8">
        <v>5867.5798883017242</v>
      </c>
      <c r="E35" s="6">
        <f t="shared" si="4"/>
        <v>5.5211790703422556</v>
      </c>
      <c r="G35" s="8">
        <v>895.56281975496495</v>
      </c>
      <c r="H35" s="8">
        <v>5366.169553606579</v>
      </c>
      <c r="I35" s="6">
        <f t="shared" si="5"/>
        <v>5.9919521391864139</v>
      </c>
      <c r="K35" s="8">
        <f t="shared" si="6"/>
        <v>895.56281975496495</v>
      </c>
      <c r="L35" s="8">
        <f t="shared" si="7"/>
        <v>11233.749441908303</v>
      </c>
      <c r="M35" s="6">
        <f t="shared" si="8"/>
        <v>12.543787207447904</v>
      </c>
      <c r="O35" s="7" t="s">
        <v>174</v>
      </c>
      <c r="P35" s="6">
        <v>45.763650801879749</v>
      </c>
      <c r="Q35" s="6">
        <v>46.85987604491357</v>
      </c>
      <c r="R35" s="37"/>
      <c r="S35" s="6">
        <v>30.89806996936753</v>
      </c>
      <c r="T35" s="6">
        <v>43.421665989342308</v>
      </c>
      <c r="V35" s="30">
        <v>37.172372096084004</v>
      </c>
      <c r="W35" s="30">
        <v>44.088912123625839</v>
      </c>
    </row>
    <row r="36" spans="2:23" x14ac:dyDescent="0.35">
      <c r="B36" s="7" t="s">
        <v>175</v>
      </c>
      <c r="C36" s="8"/>
      <c r="D36" s="8"/>
      <c r="E36" s="6"/>
      <c r="G36" s="8"/>
      <c r="H36" s="8"/>
      <c r="I36" s="6"/>
      <c r="K36" s="8">
        <f t="shared" si="6"/>
        <v>0</v>
      </c>
      <c r="L36" s="8">
        <f t="shared" si="7"/>
        <v>0</v>
      </c>
      <c r="M36" s="6"/>
      <c r="O36" s="7" t="s">
        <v>175</v>
      </c>
      <c r="P36" s="6"/>
      <c r="Q36" s="6"/>
      <c r="R36" s="37"/>
      <c r="S36" s="6"/>
      <c r="T36" s="6"/>
    </row>
    <row r="37" spans="2:23" x14ac:dyDescent="0.35">
      <c r="B37" s="7" t="s">
        <v>176</v>
      </c>
      <c r="C37" s="8"/>
      <c r="D37" s="8"/>
      <c r="E37" s="6"/>
      <c r="G37" s="8"/>
      <c r="H37" s="8"/>
      <c r="I37" s="6"/>
      <c r="K37" s="8">
        <f t="shared" si="6"/>
        <v>0</v>
      </c>
      <c r="L37" s="8">
        <f t="shared" si="7"/>
        <v>0</v>
      </c>
      <c r="M37" s="6"/>
      <c r="O37" s="7" t="s">
        <v>176</v>
      </c>
      <c r="P37" s="6"/>
      <c r="Q37" s="6"/>
      <c r="R37" s="37"/>
      <c r="S37" s="6"/>
      <c r="T37" s="6"/>
    </row>
    <row r="38" spans="2:23" x14ac:dyDescent="0.35">
      <c r="B38" s="7" t="s">
        <v>177</v>
      </c>
      <c r="C38" s="8">
        <v>2155.5776628322656</v>
      </c>
      <c r="D38" s="8">
        <v>23650.272435368461</v>
      </c>
      <c r="E38" s="6">
        <f t="shared" si="4"/>
        <v>10.971663347213292</v>
      </c>
      <c r="G38" s="8">
        <v>1051.6825725576882</v>
      </c>
      <c r="H38" s="8">
        <v>21852.450403926883</v>
      </c>
      <c r="I38" s="6">
        <f t="shared" si="5"/>
        <v>20.778560921459221</v>
      </c>
      <c r="K38" s="8">
        <f t="shared" si="6"/>
        <v>1051.6825725576882</v>
      </c>
      <c r="L38" s="8">
        <f t="shared" si="7"/>
        <v>45502.72283929534</v>
      </c>
      <c r="M38" s="6">
        <f t="shared" si="8"/>
        <v>43.266593957749897</v>
      </c>
      <c r="O38" s="7" t="s">
        <v>177</v>
      </c>
      <c r="P38" s="6">
        <v>25.433551104176928</v>
      </c>
      <c r="Q38" s="6">
        <v>24.927739743980975</v>
      </c>
      <c r="R38" s="37"/>
      <c r="S38" s="6">
        <v>27.23002474088203</v>
      </c>
      <c r="T38" s="6">
        <v>22.4616515919699</v>
      </c>
      <c r="V38" s="30">
        <v>25.347945927333367</v>
      </c>
      <c r="W38" s="30">
        <v>22.86104195306336</v>
      </c>
    </row>
    <row r="39" spans="2:23" x14ac:dyDescent="0.35">
      <c r="B39" s="7" t="s">
        <v>178</v>
      </c>
      <c r="C39" s="8">
        <v>865.39376086520383</v>
      </c>
      <c r="D39" s="8">
        <v>7388.6706567184992</v>
      </c>
      <c r="E39" s="6">
        <f t="shared" si="4"/>
        <v>8.5379291957587604</v>
      </c>
      <c r="G39" s="8">
        <v>609.58672042826538</v>
      </c>
      <c r="H39" s="8">
        <v>11187.924523835032</v>
      </c>
      <c r="I39" s="6">
        <f t="shared" si="5"/>
        <v>18.35329436962628</v>
      </c>
      <c r="K39" s="8">
        <f t="shared" si="6"/>
        <v>609.58672042826538</v>
      </c>
      <c r="L39" s="8">
        <f t="shared" si="7"/>
        <v>18576.59518055353</v>
      </c>
      <c r="M39" s="6">
        <f t="shared" si="8"/>
        <v>30.474081140584126</v>
      </c>
      <c r="O39" s="7" t="s">
        <v>178</v>
      </c>
      <c r="P39" s="6">
        <v>43.383869955662036</v>
      </c>
      <c r="Q39" s="6">
        <v>47.698471006927115</v>
      </c>
      <c r="R39" s="37"/>
      <c r="S39" s="6">
        <v>44.481953930837307</v>
      </c>
      <c r="T39" s="6">
        <v>44.481953789190136</v>
      </c>
      <c r="V39" s="30">
        <v>42.734136822075058</v>
      </c>
      <c r="W39" s="30">
        <v>41.487280160202992</v>
      </c>
    </row>
    <row r="41" spans="2:23" ht="15" thickBot="1" x14ac:dyDescent="0.4">
      <c r="B41" s="15" t="s">
        <v>14</v>
      </c>
      <c r="C41" s="10">
        <f>SUM(C30:C39)</f>
        <v>14312.06067635511</v>
      </c>
      <c r="D41" s="10">
        <f t="shared" ref="D41" si="9">SUM(D30:D39)</f>
        <v>104084.41902490401</v>
      </c>
      <c r="E41" s="11">
        <f>D41/C41</f>
        <v>7.2724970483713367</v>
      </c>
      <c r="F41" s="11"/>
      <c r="G41" s="10">
        <f>SUM(G30:G39)</f>
        <v>17305.219910851025</v>
      </c>
      <c r="H41" s="10">
        <f t="shared" ref="H41" si="10">SUM(H30:H39)</f>
        <v>99780.080001270122</v>
      </c>
      <c r="I41" s="11">
        <f>H41/G41</f>
        <v>5.76589494472152</v>
      </c>
      <c r="K41" s="10">
        <f>SUM(K30:K39)</f>
        <v>17305.219910851025</v>
      </c>
      <c r="L41" s="10">
        <f t="shared" ref="L41" si="11">SUM(L30:L39)</f>
        <v>203864.49902617413</v>
      </c>
      <c r="M41" s="11">
        <f>L41/K41</f>
        <v>11.780520564106984</v>
      </c>
      <c r="O41" s="13" t="s">
        <v>14</v>
      </c>
      <c r="P41" s="11">
        <v>17.406427828350822</v>
      </c>
      <c r="Q41" s="13">
        <v>17.261311349933813</v>
      </c>
      <c r="R41" s="11"/>
      <c r="S41" s="11">
        <v>39.260908988160786</v>
      </c>
      <c r="T41" s="11">
        <v>20.450089432350143</v>
      </c>
      <c r="U41" s="11"/>
      <c r="V41" s="32">
        <v>24.947832471364954</v>
      </c>
      <c r="W41" s="31">
        <v>16.086673583344705</v>
      </c>
    </row>
    <row r="42" spans="2:23" ht="19.5" customHeight="1" x14ac:dyDescent="0.35">
      <c r="B42" s="38" t="s">
        <v>236</v>
      </c>
      <c r="C42" s="39"/>
      <c r="D42" s="39"/>
      <c r="E42" s="39"/>
      <c r="F42" s="39"/>
      <c r="G42" s="39"/>
      <c r="H42" s="39"/>
      <c r="I42" s="39"/>
      <c r="J42" s="39"/>
      <c r="K42" s="39"/>
      <c r="L42" s="39"/>
      <c r="M42" s="39"/>
      <c r="N42" s="39"/>
      <c r="O42" s="39"/>
      <c r="P42" s="39"/>
      <c r="Q42" s="39"/>
      <c r="R42" s="39"/>
      <c r="S42" s="39"/>
    </row>
    <row r="43" spans="2:23" ht="18" customHeight="1" x14ac:dyDescent="0.35">
      <c r="B43" s="40"/>
      <c r="C43" s="41"/>
      <c r="D43" s="41"/>
      <c r="E43" s="41"/>
      <c r="F43" s="41"/>
      <c r="G43" s="41"/>
      <c r="H43" s="41"/>
      <c r="I43" s="41"/>
      <c r="J43" s="41"/>
      <c r="K43" s="41"/>
      <c r="L43" s="41"/>
      <c r="M43" s="41"/>
      <c r="N43" s="41"/>
      <c r="O43" s="41"/>
      <c r="P43" s="41"/>
      <c r="Q43" s="41"/>
      <c r="R43" s="41"/>
      <c r="S43" s="41"/>
    </row>
    <row r="44" spans="2:23" x14ac:dyDescent="0.35">
      <c r="P44" s="30"/>
    </row>
    <row r="45" spans="2:23" x14ac:dyDescent="0.35">
      <c r="P45" s="30"/>
    </row>
    <row r="46" spans="2:23" x14ac:dyDescent="0.35">
      <c r="P46" s="30"/>
    </row>
    <row r="47" spans="2:23" x14ac:dyDescent="0.35">
      <c r="P47" s="30"/>
    </row>
    <row r="48" spans="2:23" x14ac:dyDescent="0.35">
      <c r="P48" s="30"/>
    </row>
    <row r="49" spans="16:16" x14ac:dyDescent="0.35">
      <c r="P49" s="30"/>
    </row>
    <row r="50" spans="16:16" x14ac:dyDescent="0.35">
      <c r="P50" s="30"/>
    </row>
    <row r="51" spans="16:16" x14ac:dyDescent="0.35">
      <c r="P51" s="30"/>
    </row>
  </sheetData>
  <mergeCells count="15">
    <mergeCell ref="B42:S43"/>
    <mergeCell ref="B21:S22"/>
    <mergeCell ref="V28:W28"/>
    <mergeCell ref="C28:E28"/>
    <mergeCell ref="G28:I28"/>
    <mergeCell ref="K28:M28"/>
    <mergeCell ref="P28:Q28"/>
    <mergeCell ref="S28:T28"/>
    <mergeCell ref="S3:T3"/>
    <mergeCell ref="V3:W3"/>
    <mergeCell ref="B3:B4"/>
    <mergeCell ref="C3:E3"/>
    <mergeCell ref="G3:I3"/>
    <mergeCell ref="K3:M3"/>
    <mergeCell ref="P3:Q3"/>
  </mergeCells>
  <pageMargins left="0.7" right="0.7" top="0.75" bottom="0.7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AB41"/>
  <sheetViews>
    <sheetView view="pageBreakPreview" topLeftCell="G18" zoomScaleNormal="100" zoomScaleSheetLayoutView="100" workbookViewId="0">
      <selection activeCell="F28" sqref="F28"/>
    </sheetView>
  </sheetViews>
  <sheetFormatPr defaultRowHeight="14.5" x14ac:dyDescent="0.35"/>
  <cols>
    <col min="1" max="1" width="8.7265625" style="49"/>
    <col min="2" max="2" width="11.90625" style="49" customWidth="1"/>
    <col min="3" max="3" width="9.6328125" style="49" bestFit="1" customWidth="1"/>
    <col min="4" max="4" width="8.453125" style="49" bestFit="1" customWidth="1"/>
    <col min="5" max="5" width="6.81640625" style="49" bestFit="1" customWidth="1"/>
    <col min="6" max="6" width="8.7265625" style="49"/>
    <col min="7" max="7" width="7" style="49" bestFit="1" customWidth="1"/>
    <col min="8" max="8" width="8.453125" style="49" bestFit="1" customWidth="1"/>
    <col min="9" max="9" width="6.81640625" style="49" bestFit="1" customWidth="1"/>
    <col min="10" max="10" width="8.7265625" style="49"/>
    <col min="11" max="11" width="7" style="49" bestFit="1" customWidth="1"/>
    <col min="12" max="12" width="8.7265625" style="49"/>
    <col min="13" max="13" width="8.453125" style="49" bestFit="1" customWidth="1"/>
    <col min="14" max="14" width="8.7265625" style="49"/>
    <col min="15" max="15" width="6.81640625" style="49" bestFit="1" customWidth="1"/>
    <col min="16" max="16384" width="8.7265625" style="49"/>
  </cols>
  <sheetData>
    <row r="1" spans="2:28" x14ac:dyDescent="0.35">
      <c r="B1" s="47" t="s">
        <v>197</v>
      </c>
      <c r="Q1" s="51" t="s">
        <v>227</v>
      </c>
    </row>
    <row r="2" spans="2:28" ht="15" thickBot="1" x14ac:dyDescent="0.4"/>
    <row r="3" spans="2:28" ht="24.5" thickBot="1" x14ac:dyDescent="0.4">
      <c r="B3" s="52" t="s">
        <v>179</v>
      </c>
      <c r="C3" s="53" t="s">
        <v>180</v>
      </c>
      <c r="D3" s="53"/>
      <c r="E3" s="53"/>
      <c r="F3" s="54"/>
      <c r="G3" s="53" t="s">
        <v>181</v>
      </c>
      <c r="H3" s="102"/>
      <c r="I3" s="102"/>
      <c r="J3" s="54"/>
      <c r="K3" s="53" t="s">
        <v>260</v>
      </c>
      <c r="L3" s="102"/>
      <c r="M3" s="102"/>
      <c r="N3" s="102"/>
      <c r="O3" s="102"/>
      <c r="P3" s="103"/>
      <c r="Q3" s="57" t="s">
        <v>179</v>
      </c>
      <c r="R3" s="53" t="s">
        <v>180</v>
      </c>
      <c r="S3" s="53"/>
      <c r="T3" s="53"/>
      <c r="U3" s="54"/>
      <c r="V3" s="53" t="s">
        <v>181</v>
      </c>
      <c r="W3" s="53"/>
      <c r="X3" s="53"/>
      <c r="Y3" s="54"/>
      <c r="Z3" s="53" t="s">
        <v>182</v>
      </c>
      <c r="AA3" s="53"/>
      <c r="AB3" s="53"/>
    </row>
    <row r="4" spans="2:28" ht="48.5" thickBot="1" x14ac:dyDescent="0.4">
      <c r="B4" s="59"/>
      <c r="C4" s="60" t="s">
        <v>183</v>
      </c>
      <c r="D4" s="60" t="s">
        <v>185</v>
      </c>
      <c r="E4" s="60" t="s">
        <v>187</v>
      </c>
      <c r="F4" s="61"/>
      <c r="G4" s="60" t="s">
        <v>183</v>
      </c>
      <c r="H4" s="60" t="s">
        <v>185</v>
      </c>
      <c r="I4" s="60" t="s">
        <v>187</v>
      </c>
      <c r="J4" s="60"/>
      <c r="K4" s="60" t="s">
        <v>265</v>
      </c>
      <c r="L4" s="60" t="s">
        <v>257</v>
      </c>
      <c r="M4" s="60" t="s">
        <v>185</v>
      </c>
      <c r="N4" s="60" t="s">
        <v>258</v>
      </c>
      <c r="O4" s="60" t="s">
        <v>259</v>
      </c>
      <c r="P4" s="62"/>
      <c r="Q4" s="63"/>
      <c r="R4" s="60" t="s">
        <v>183</v>
      </c>
      <c r="S4" s="60" t="s">
        <v>184</v>
      </c>
      <c r="T4" s="60" t="s">
        <v>185</v>
      </c>
      <c r="U4" s="61"/>
      <c r="V4" s="60" t="s">
        <v>183</v>
      </c>
      <c r="W4" s="60" t="s">
        <v>184</v>
      </c>
      <c r="X4" s="60" t="s">
        <v>185</v>
      </c>
      <c r="Y4" s="60"/>
      <c r="Z4" s="60" t="s">
        <v>183</v>
      </c>
      <c r="AA4" s="60" t="s">
        <v>184</v>
      </c>
      <c r="AB4" s="60" t="s">
        <v>185</v>
      </c>
    </row>
    <row r="5" spans="2:28" x14ac:dyDescent="0.35">
      <c r="B5" s="67" t="s">
        <v>106</v>
      </c>
      <c r="C5" s="67">
        <v>15611.119948539797</v>
      </c>
      <c r="D5" s="67">
        <v>43483.367440289716</v>
      </c>
      <c r="E5" s="46">
        <f t="shared" ref="E5:E18" si="0">D5/C5</f>
        <v>2.7854098606395614</v>
      </c>
      <c r="G5" s="67">
        <v>15803.532764302121</v>
      </c>
      <c r="H5" s="67">
        <v>26340.292871630045</v>
      </c>
      <c r="I5" s="46">
        <f t="shared" ref="I5:I18" si="1">H5/G5</f>
        <v>1.6667344741505477</v>
      </c>
      <c r="K5" s="67">
        <f t="shared" ref="K5:K18" si="2">G5</f>
        <v>15803.532764302121</v>
      </c>
      <c r="M5" s="67">
        <f t="shared" ref="M5:M18" si="3">SUM(D5,H5)</f>
        <v>69823.660311919753</v>
      </c>
      <c r="N5" s="46"/>
      <c r="O5" s="46">
        <f t="shared" ref="O5" si="4">M5/K5</f>
        <v>4.4182311229575983</v>
      </c>
      <c r="P5" s="46"/>
      <c r="Q5" s="66" t="s">
        <v>0</v>
      </c>
      <c r="R5" s="46">
        <v>18.518597852380974</v>
      </c>
      <c r="S5" s="46">
        <v>18.367445205044731</v>
      </c>
      <c r="T5" s="46">
        <v>30.272978832760344</v>
      </c>
      <c r="U5" s="46"/>
      <c r="V5" s="46">
        <v>20.945898475883965</v>
      </c>
      <c r="W5" s="46">
        <v>27.966776200755184</v>
      </c>
      <c r="X5" s="46">
        <v>19.2395498157282</v>
      </c>
      <c r="Z5" s="46">
        <v>17.631219042136152</v>
      </c>
      <c r="AA5" s="46">
        <v>19.662810906455203</v>
      </c>
      <c r="AB5" s="46">
        <v>20.807933573951676</v>
      </c>
    </row>
    <row r="6" spans="2:28" x14ac:dyDescent="0.35">
      <c r="B6" s="67" t="s">
        <v>107</v>
      </c>
      <c r="C6" s="67">
        <v>57480.702441666908</v>
      </c>
      <c r="D6" s="67">
        <v>90732.35559563656</v>
      </c>
      <c r="E6" s="46">
        <f t="shared" si="0"/>
        <v>1.5784837648376757</v>
      </c>
      <c r="G6" s="67">
        <v>54172.999194046628</v>
      </c>
      <c r="H6" s="67">
        <v>113348.6021651042</v>
      </c>
      <c r="I6" s="46">
        <f t="shared" si="1"/>
        <v>2.0923449661535578</v>
      </c>
      <c r="K6" s="67">
        <f t="shared" si="2"/>
        <v>54172.999194046628</v>
      </c>
      <c r="M6" s="67">
        <f t="shared" si="3"/>
        <v>204080.95776074077</v>
      </c>
      <c r="N6" s="46"/>
      <c r="O6" s="46">
        <f t="shared" ref="O6:O20" si="5">M6/K6</f>
        <v>3.7672080334656526</v>
      </c>
      <c r="P6" s="46"/>
      <c r="Q6" s="66" t="s">
        <v>1</v>
      </c>
      <c r="R6" s="46">
        <v>17.93596130767661</v>
      </c>
      <c r="S6" s="46">
        <v>18.042617496942036</v>
      </c>
      <c r="T6" s="46">
        <v>24.964231668768868</v>
      </c>
      <c r="U6" s="46"/>
      <c r="V6" s="46">
        <v>14.742305941445489</v>
      </c>
      <c r="W6" s="46">
        <v>18.468684076502541</v>
      </c>
      <c r="X6" s="46">
        <v>14.73753831447914</v>
      </c>
      <c r="Z6" s="46">
        <v>15.829957999928872</v>
      </c>
      <c r="AA6" s="46">
        <v>17.373276569365661</v>
      </c>
      <c r="AB6" s="46">
        <v>16.425227367106597</v>
      </c>
    </row>
    <row r="7" spans="2:28" x14ac:dyDescent="0.35">
      <c r="B7" s="67" t="s">
        <v>108</v>
      </c>
      <c r="C7" s="67">
        <v>135366.10529175101</v>
      </c>
      <c r="D7" s="67">
        <v>84472.400985746484</v>
      </c>
      <c r="E7" s="46">
        <f t="shared" si="0"/>
        <v>0.62402918960906306</v>
      </c>
      <c r="G7" s="67">
        <v>132994.5320013646</v>
      </c>
      <c r="H7" s="67">
        <v>183595.93523746866</v>
      </c>
      <c r="I7" s="46">
        <f t="shared" si="1"/>
        <v>1.3804773209441787</v>
      </c>
      <c r="K7" s="67">
        <f t="shared" si="2"/>
        <v>132994.5320013646</v>
      </c>
      <c r="M7" s="67">
        <f t="shared" si="3"/>
        <v>268068.33622321516</v>
      </c>
      <c r="N7" s="46"/>
      <c r="O7" s="46">
        <f t="shared" si="5"/>
        <v>2.0156342684860507</v>
      </c>
      <c r="P7" s="46"/>
      <c r="Q7" s="66" t="s">
        <v>2</v>
      </c>
      <c r="R7" s="46">
        <v>11.026165370298971</v>
      </c>
      <c r="S7" s="46">
        <v>11.026165370298969</v>
      </c>
      <c r="T7" s="46">
        <v>22.162092847453639</v>
      </c>
      <c r="U7" s="46"/>
      <c r="V7" s="46">
        <v>8.0787340585945842</v>
      </c>
      <c r="W7" s="46">
        <v>9.773286000894327</v>
      </c>
      <c r="X7" s="46">
        <v>15.578530405406324</v>
      </c>
      <c r="Z7" s="46">
        <v>9.0908464364347363</v>
      </c>
      <c r="AA7" s="46">
        <v>9.9861398951242428</v>
      </c>
      <c r="AB7" s="46">
        <v>15.780346953152124</v>
      </c>
    </row>
    <row r="8" spans="2:28" x14ac:dyDescent="0.35">
      <c r="B8" s="67" t="s">
        <v>109</v>
      </c>
      <c r="C8" s="67">
        <v>128831.54512591052</v>
      </c>
      <c r="D8" s="67">
        <v>63744.873454698725</v>
      </c>
      <c r="E8" s="46">
        <f t="shared" si="0"/>
        <v>0.49479243140644752</v>
      </c>
      <c r="G8" s="67">
        <v>100845.09902596327</v>
      </c>
      <c r="H8" s="67">
        <v>182824.06357669414</v>
      </c>
      <c r="I8" s="46">
        <f t="shared" si="1"/>
        <v>1.812919669300189</v>
      </c>
      <c r="K8" s="67">
        <f t="shared" si="2"/>
        <v>100845.09902596327</v>
      </c>
      <c r="M8" s="67">
        <f t="shared" si="3"/>
        <v>246568.93703139288</v>
      </c>
      <c r="N8" s="46"/>
      <c r="O8" s="46">
        <f t="shared" si="5"/>
        <v>2.4450264753858986</v>
      </c>
      <c r="P8" s="46"/>
      <c r="Q8" s="66" t="s">
        <v>3</v>
      </c>
      <c r="R8" s="46">
        <v>7.8539909577041156</v>
      </c>
      <c r="S8" s="46">
        <v>7.8539909577041138</v>
      </c>
      <c r="T8" s="46">
        <v>23.33683324170752</v>
      </c>
      <c r="U8" s="46"/>
      <c r="V8" s="46">
        <v>6.0887443583641385</v>
      </c>
      <c r="W8" s="46">
        <v>10.779322206409276</v>
      </c>
      <c r="X8" s="46">
        <v>10.374639037624442</v>
      </c>
      <c r="Z8" s="46">
        <v>6.519427015594963</v>
      </c>
      <c r="AA8" s="46">
        <v>7.2001438751517792</v>
      </c>
      <c r="AB8" s="46">
        <v>10.946531151061425</v>
      </c>
    </row>
    <row r="9" spans="2:28" x14ac:dyDescent="0.35">
      <c r="B9" s="67" t="s">
        <v>110</v>
      </c>
      <c r="C9" s="67">
        <v>54927.849234400375</v>
      </c>
      <c r="D9" s="67">
        <v>56740.032088382068</v>
      </c>
      <c r="E9" s="46">
        <f t="shared" si="0"/>
        <v>1.0329920592056743</v>
      </c>
      <c r="G9" s="67">
        <v>64799.63303890406</v>
      </c>
      <c r="H9" s="67">
        <v>77331.947170633575</v>
      </c>
      <c r="I9" s="46">
        <f t="shared" si="1"/>
        <v>1.1934010046662678</v>
      </c>
      <c r="K9" s="67">
        <f t="shared" si="2"/>
        <v>64799.63303890406</v>
      </c>
      <c r="M9" s="67">
        <f t="shared" si="3"/>
        <v>134071.97925901564</v>
      </c>
      <c r="N9" s="46"/>
      <c r="O9" s="46">
        <f t="shared" si="5"/>
        <v>2.0690237424419089</v>
      </c>
      <c r="P9" s="46"/>
      <c r="Q9" s="66" t="s">
        <v>4</v>
      </c>
      <c r="R9" s="46">
        <v>18.871318520339717</v>
      </c>
      <c r="S9" s="46">
        <v>18.871318520339717</v>
      </c>
      <c r="T9" s="46">
        <v>40.834127705503541</v>
      </c>
      <c r="U9" s="46"/>
      <c r="V9" s="46">
        <v>15.194719602685572</v>
      </c>
      <c r="W9" s="46">
        <v>17.935280727349468</v>
      </c>
      <c r="X9" s="46">
        <v>30.990406656110061</v>
      </c>
      <c r="Z9" s="46">
        <v>16.607929241045603</v>
      </c>
      <c r="AA9" s="46">
        <v>18.059591751397491</v>
      </c>
      <c r="AB9" s="46">
        <v>32.575456890415765</v>
      </c>
    </row>
    <row r="10" spans="2:28" x14ac:dyDescent="0.35">
      <c r="B10" s="67" t="s">
        <v>111</v>
      </c>
      <c r="C10" s="67">
        <v>2582.4932537817294</v>
      </c>
      <c r="D10" s="67">
        <v>4632.4171968094224</v>
      </c>
      <c r="E10" s="46">
        <f t="shared" si="0"/>
        <v>1.7937770757100111</v>
      </c>
      <c r="G10" s="67">
        <v>1970.7824885719137</v>
      </c>
      <c r="H10" s="67">
        <v>4495.7853433956325</v>
      </c>
      <c r="I10" s="46">
        <f t="shared" si="1"/>
        <v>2.281218434538359</v>
      </c>
      <c r="K10" s="67">
        <f t="shared" si="2"/>
        <v>1970.7824885719137</v>
      </c>
      <c r="M10" s="67">
        <f t="shared" si="3"/>
        <v>9128.2025402050549</v>
      </c>
      <c r="N10" s="46"/>
      <c r="O10" s="46">
        <f t="shared" si="5"/>
        <v>4.6317656023114022</v>
      </c>
      <c r="P10" s="46"/>
      <c r="Q10" s="66" t="s">
        <v>5</v>
      </c>
      <c r="R10" s="46">
        <v>29.62198262226924</v>
      </c>
      <c r="S10" s="46">
        <v>30.309420730215052</v>
      </c>
      <c r="T10" s="46">
        <v>34.686244422142174</v>
      </c>
      <c r="U10" s="46"/>
      <c r="V10" s="46">
        <v>27.570977124875963</v>
      </c>
      <c r="W10" s="46">
        <v>30.969914087015294</v>
      </c>
      <c r="X10" s="46">
        <v>33.394011244313567</v>
      </c>
      <c r="Z10" s="46">
        <v>28.181907598641757</v>
      </c>
      <c r="AA10" s="46">
        <v>29.278500645328037</v>
      </c>
      <c r="AB10" s="46">
        <v>31.896567219138145</v>
      </c>
    </row>
    <row r="11" spans="2:28" x14ac:dyDescent="0.35">
      <c r="B11" s="67" t="s">
        <v>112</v>
      </c>
      <c r="C11" s="67">
        <v>35216.997301244002</v>
      </c>
      <c r="D11" s="67">
        <v>18824.096808618146</v>
      </c>
      <c r="E11" s="46">
        <f t="shared" si="0"/>
        <v>0.53451737090467977</v>
      </c>
      <c r="G11" s="67">
        <v>40107.278869635818</v>
      </c>
      <c r="H11" s="67">
        <v>45056.100305344458</v>
      </c>
      <c r="I11" s="46">
        <f t="shared" si="1"/>
        <v>1.1233896084497337</v>
      </c>
      <c r="K11" s="67">
        <f t="shared" si="2"/>
        <v>40107.278869635818</v>
      </c>
      <c r="M11" s="67">
        <f t="shared" si="3"/>
        <v>63880.197113962604</v>
      </c>
      <c r="N11" s="46"/>
      <c r="O11" s="46">
        <f t="shared" si="5"/>
        <v>1.5927332622489292</v>
      </c>
      <c r="P11" s="46"/>
      <c r="Q11" s="66" t="s">
        <v>6</v>
      </c>
      <c r="R11" s="46">
        <v>20.278957810312253</v>
      </c>
      <c r="S11" s="46">
        <v>20.427486432148061</v>
      </c>
      <c r="T11" s="46">
        <v>23.969994020088023</v>
      </c>
      <c r="U11" s="46"/>
      <c r="V11" s="46">
        <v>16.246967491270183</v>
      </c>
      <c r="W11" s="46">
        <v>21.212521515608568</v>
      </c>
      <c r="X11" s="46">
        <v>18.79158762731873</v>
      </c>
      <c r="Z11" s="46">
        <v>15.657529101705258</v>
      </c>
      <c r="AA11" s="46">
        <v>17.649527117378575</v>
      </c>
      <c r="AB11" s="46">
        <v>16.148820631236422</v>
      </c>
    </row>
    <row r="12" spans="2:28" x14ac:dyDescent="0.35">
      <c r="B12" s="67" t="s">
        <v>113</v>
      </c>
      <c r="C12" s="67">
        <v>26777.154487561213</v>
      </c>
      <c r="D12" s="67">
        <v>20229.6082199993</v>
      </c>
      <c r="E12" s="46">
        <f t="shared" si="0"/>
        <v>0.75548013249117107</v>
      </c>
      <c r="G12" s="67">
        <v>27808.163083479281</v>
      </c>
      <c r="H12" s="67">
        <v>16991.749117196548</v>
      </c>
      <c r="I12" s="46">
        <f t="shared" si="1"/>
        <v>0.61103457521404136</v>
      </c>
      <c r="K12" s="67">
        <f t="shared" si="2"/>
        <v>27808.163083479281</v>
      </c>
      <c r="M12" s="67">
        <f t="shared" si="3"/>
        <v>37221.357337195848</v>
      </c>
      <c r="N12" s="46"/>
      <c r="O12" s="46">
        <f t="shared" si="5"/>
        <v>1.3385047126434939</v>
      </c>
      <c r="P12" s="46"/>
      <c r="Q12" s="66" t="s">
        <v>7</v>
      </c>
      <c r="R12" s="46">
        <v>23.176792761535815</v>
      </c>
      <c r="S12" s="46">
        <v>23.307004088241531</v>
      </c>
      <c r="T12" s="46">
        <v>25.244718015561705</v>
      </c>
      <c r="U12" s="46"/>
      <c r="V12" s="46">
        <v>19.095058025695995</v>
      </c>
      <c r="W12" s="46">
        <v>22.968403584961671</v>
      </c>
      <c r="X12" s="46">
        <v>23.875872362666978</v>
      </c>
      <c r="Z12" s="46">
        <v>20.784914577582196</v>
      </c>
      <c r="AA12" s="46">
        <v>22.770554418824336</v>
      </c>
      <c r="AB12" s="46">
        <v>19.662631554788764</v>
      </c>
    </row>
    <row r="13" spans="2:28" x14ac:dyDescent="0.35">
      <c r="B13" s="67" t="s">
        <v>114</v>
      </c>
      <c r="C13" s="67">
        <v>76630.833829494353</v>
      </c>
      <c r="D13" s="67">
        <v>71954.21135621905</v>
      </c>
      <c r="E13" s="46">
        <f t="shared" si="0"/>
        <v>0.93897205289869468</v>
      </c>
      <c r="G13" s="67">
        <v>78064.218436721043</v>
      </c>
      <c r="H13" s="67">
        <v>124194.02195538337</v>
      </c>
      <c r="I13" s="46">
        <f t="shared" si="1"/>
        <v>1.5909212241208206</v>
      </c>
      <c r="K13" s="67">
        <f t="shared" si="2"/>
        <v>78064.218436721043</v>
      </c>
      <c r="M13" s="67">
        <f t="shared" si="3"/>
        <v>196148.23331160244</v>
      </c>
      <c r="N13" s="46"/>
      <c r="O13" s="46">
        <f t="shared" si="5"/>
        <v>2.5126522399068203</v>
      </c>
      <c r="P13" s="46"/>
      <c r="Q13" s="66" t="s">
        <v>8</v>
      </c>
      <c r="R13" s="46">
        <v>16.157577541954023</v>
      </c>
      <c r="S13" s="46">
        <v>16.157577541954023</v>
      </c>
      <c r="T13" s="46">
        <v>26.675035181505386</v>
      </c>
      <c r="U13" s="46"/>
      <c r="V13" s="46">
        <v>15.935519535778786</v>
      </c>
      <c r="W13" s="46">
        <v>17.775349995486124</v>
      </c>
      <c r="X13" s="46">
        <v>17.602714581835617</v>
      </c>
      <c r="Z13" s="46">
        <v>15.456836959489905</v>
      </c>
      <c r="AA13" s="46">
        <v>16.145569650320276</v>
      </c>
      <c r="AB13" s="46">
        <v>17.226801123743893</v>
      </c>
    </row>
    <row r="14" spans="2:28" x14ac:dyDescent="0.35">
      <c r="B14" s="67" t="s">
        <v>115</v>
      </c>
      <c r="C14" s="67">
        <v>79315.933887612395</v>
      </c>
      <c r="D14" s="67">
        <v>49300.396260622263</v>
      </c>
      <c r="E14" s="46">
        <f t="shared" si="0"/>
        <v>0.62156988948121084</v>
      </c>
      <c r="G14" s="67">
        <v>129044.00787132079</v>
      </c>
      <c r="H14" s="67">
        <v>153391.44319925888</v>
      </c>
      <c r="I14" s="46">
        <f t="shared" si="1"/>
        <v>1.1886754428165056</v>
      </c>
      <c r="K14" s="67">
        <f t="shared" si="2"/>
        <v>129044.00787132079</v>
      </c>
      <c r="M14" s="67">
        <f t="shared" si="3"/>
        <v>202691.83945988113</v>
      </c>
      <c r="N14" s="46"/>
      <c r="O14" s="46">
        <f t="shared" si="5"/>
        <v>1.5707187245920009</v>
      </c>
      <c r="P14" s="46"/>
      <c r="Q14" s="66" t="s">
        <v>9</v>
      </c>
      <c r="R14" s="46">
        <v>10.64400363198779</v>
      </c>
      <c r="S14" s="46">
        <v>10.64400363198779</v>
      </c>
      <c r="T14" s="46">
        <v>22.917647187227399</v>
      </c>
      <c r="U14" s="46"/>
      <c r="V14" s="46">
        <v>10.027752062522811</v>
      </c>
      <c r="W14" s="46">
        <v>14.142171633913133</v>
      </c>
      <c r="X14" s="46">
        <v>29.061606803388866</v>
      </c>
      <c r="Z14" s="46">
        <v>9.901459705835606</v>
      </c>
      <c r="AA14" s="46">
        <v>11.988188584600959</v>
      </c>
      <c r="AB14" s="46">
        <v>24.877647437899171</v>
      </c>
    </row>
    <row r="15" spans="2:28" x14ac:dyDescent="0.35">
      <c r="B15" s="67" t="s">
        <v>116</v>
      </c>
      <c r="C15" s="67">
        <v>84084.288978528246</v>
      </c>
      <c r="D15" s="67">
        <v>74424.344009491935</v>
      </c>
      <c r="E15" s="46">
        <f t="shared" si="0"/>
        <v>0.8851159344226236</v>
      </c>
      <c r="G15" s="67">
        <v>73396.173709395691</v>
      </c>
      <c r="H15" s="67">
        <v>111811.34226573579</v>
      </c>
      <c r="I15" s="46">
        <f t="shared" si="1"/>
        <v>1.5233947032230979</v>
      </c>
      <c r="K15" s="67">
        <f t="shared" si="2"/>
        <v>73396.173709395691</v>
      </c>
      <c r="M15" s="67">
        <f t="shared" si="3"/>
        <v>186235.68627522772</v>
      </c>
      <c r="N15" s="46"/>
      <c r="O15" s="46">
        <f t="shared" si="5"/>
        <v>2.5374032032324743</v>
      </c>
      <c r="P15" s="46"/>
      <c r="Q15" s="66" t="s">
        <v>10</v>
      </c>
      <c r="R15" s="46">
        <v>10.824161500384246</v>
      </c>
      <c r="S15" s="46">
        <v>10.824161500384246</v>
      </c>
      <c r="T15" s="46">
        <v>16.482345148906763</v>
      </c>
      <c r="U15" s="46"/>
      <c r="V15" s="46">
        <v>10.252121984802482</v>
      </c>
      <c r="W15" s="46">
        <v>12.467855533419746</v>
      </c>
      <c r="X15" s="46">
        <v>8.9483337769173588</v>
      </c>
      <c r="Z15" s="46">
        <v>10.145990228683104</v>
      </c>
      <c r="AA15" s="46">
        <v>10.764215914742808</v>
      </c>
      <c r="AB15" s="46">
        <v>10.384100470777026</v>
      </c>
    </row>
    <row r="16" spans="2:28" x14ac:dyDescent="0.35">
      <c r="B16" s="67" t="s">
        <v>117</v>
      </c>
      <c r="C16" s="67">
        <v>13656.291350413123</v>
      </c>
      <c r="D16" s="67">
        <v>6397.1361759625588</v>
      </c>
      <c r="E16" s="46">
        <f t="shared" si="0"/>
        <v>0.46843875923671152</v>
      </c>
      <c r="G16" s="67">
        <v>16979.657400607288</v>
      </c>
      <c r="H16" s="67">
        <v>20329.539976820652</v>
      </c>
      <c r="I16" s="46">
        <f t="shared" si="1"/>
        <v>1.1972879956985205</v>
      </c>
      <c r="K16" s="67">
        <f t="shared" si="2"/>
        <v>16979.657400607288</v>
      </c>
      <c r="M16" s="67">
        <f t="shared" si="3"/>
        <v>26726.67615278321</v>
      </c>
      <c r="N16" s="46"/>
      <c r="O16" s="46">
        <f t="shared" si="5"/>
        <v>1.5740409551389014</v>
      </c>
      <c r="P16" s="46"/>
      <c r="Q16" s="66" t="s">
        <v>11</v>
      </c>
      <c r="R16" s="46">
        <v>15.6442637065591</v>
      </c>
      <c r="S16" s="46">
        <v>18.882719576637623</v>
      </c>
      <c r="T16" s="46">
        <v>32.105056173661282</v>
      </c>
      <c r="U16" s="46"/>
      <c r="V16" s="46">
        <v>15.894668963143932</v>
      </c>
      <c r="W16" s="46">
        <v>20.39601212108898</v>
      </c>
      <c r="X16" s="46">
        <v>16.895696439064896</v>
      </c>
      <c r="Z16" s="46">
        <v>15.009880433858648</v>
      </c>
      <c r="AA16" s="46">
        <v>18.943533142906769</v>
      </c>
      <c r="AB16" s="46">
        <v>17.529038706066203</v>
      </c>
    </row>
    <row r="17" spans="2:28" x14ac:dyDescent="0.35">
      <c r="B17" s="67" t="s">
        <v>118</v>
      </c>
      <c r="C17" s="67">
        <v>2419.8630598392529</v>
      </c>
      <c r="D17" s="67">
        <v>0</v>
      </c>
      <c r="E17" s="46">
        <f t="shared" si="0"/>
        <v>0</v>
      </c>
      <c r="G17" s="67">
        <v>315.65770904940183</v>
      </c>
      <c r="H17" s="67">
        <v>1491.2321246875529</v>
      </c>
      <c r="I17" s="46">
        <f t="shared" si="1"/>
        <v>4.7242062586666256</v>
      </c>
      <c r="K17" s="67">
        <f t="shared" si="2"/>
        <v>315.65770904940183</v>
      </c>
      <c r="M17" s="67">
        <f t="shared" si="3"/>
        <v>1491.2321246875529</v>
      </c>
      <c r="N17" s="46"/>
      <c r="O17" s="46">
        <f t="shared" si="5"/>
        <v>4.7242062586666256</v>
      </c>
      <c r="P17" s="46"/>
      <c r="Q17" s="66" t="s">
        <v>12</v>
      </c>
      <c r="R17" s="46">
        <v>64.73680617815792</v>
      </c>
      <c r="S17" s="46">
        <v>64.73680617815792</v>
      </c>
      <c r="T17" s="46"/>
      <c r="U17" s="46"/>
      <c r="V17" s="46">
        <v>72.85040044263944</v>
      </c>
      <c r="W17" s="46">
        <v>99.999999999999986</v>
      </c>
      <c r="X17" s="46">
        <v>100.00000000000003</v>
      </c>
      <c r="Z17" s="46">
        <v>61.163518350980304</v>
      </c>
      <c r="AA17" s="46">
        <v>62.989617823005084</v>
      </c>
      <c r="AB17" s="46">
        <v>99.999999999999957</v>
      </c>
    </row>
    <row r="18" spans="2:28" x14ac:dyDescent="0.35">
      <c r="B18" s="67" t="s">
        <v>119</v>
      </c>
      <c r="C18" s="67">
        <v>4469.5153683106928</v>
      </c>
      <c r="D18" s="67">
        <v>15723.518859034817</v>
      </c>
      <c r="E18" s="46">
        <f t="shared" si="0"/>
        <v>3.5179471516120349</v>
      </c>
      <c r="G18" s="67">
        <v>3712.7105631111567</v>
      </c>
      <c r="H18" s="67">
        <v>10601.030039676856</v>
      </c>
      <c r="I18" s="46">
        <f t="shared" si="1"/>
        <v>2.8553343600244085</v>
      </c>
      <c r="K18" s="67">
        <f t="shared" si="2"/>
        <v>3712.7105631111567</v>
      </c>
      <c r="M18" s="67">
        <f t="shared" si="3"/>
        <v>26324.548898711673</v>
      </c>
      <c r="N18" s="46"/>
      <c r="O18" s="46">
        <f t="shared" si="5"/>
        <v>7.0903854343691073</v>
      </c>
      <c r="P18" s="46"/>
      <c r="Q18" s="66" t="s">
        <v>13</v>
      </c>
      <c r="R18" s="46">
        <v>15.773611171810909</v>
      </c>
      <c r="S18" s="46">
        <v>17.156323551794401</v>
      </c>
      <c r="T18" s="46">
        <v>28.312348569821093</v>
      </c>
      <c r="U18" s="46"/>
      <c r="V18" s="46">
        <v>13.685891827294972</v>
      </c>
      <c r="W18" s="46">
        <v>22.656656408510063</v>
      </c>
      <c r="X18" s="46">
        <v>18.492641721672172</v>
      </c>
      <c r="Z18" s="46">
        <v>12.5703182847998</v>
      </c>
      <c r="AA18" s="46">
        <v>15.800177910477045</v>
      </c>
      <c r="AB18" s="46">
        <v>19.830003960190854</v>
      </c>
    </row>
    <row r="19" spans="2:28" x14ac:dyDescent="0.35">
      <c r="B19" s="67"/>
      <c r="C19" s="67"/>
      <c r="D19" s="67"/>
      <c r="E19" s="46"/>
      <c r="G19" s="67"/>
      <c r="H19" s="67"/>
      <c r="I19" s="46"/>
      <c r="K19" s="67"/>
      <c r="M19" s="67"/>
      <c r="N19" s="46"/>
      <c r="O19" s="46"/>
      <c r="P19" s="46"/>
      <c r="Q19" s="96"/>
      <c r="R19" s="96"/>
      <c r="S19" s="96"/>
      <c r="T19" s="96"/>
      <c r="U19" s="96"/>
      <c r="V19" s="96"/>
      <c r="W19" s="96"/>
      <c r="X19" s="96"/>
      <c r="Y19" s="96"/>
      <c r="Z19" s="96"/>
      <c r="AA19" s="96"/>
      <c r="AB19" s="96"/>
    </row>
    <row r="20" spans="2:28" ht="15" thickBot="1" x14ac:dyDescent="0.4">
      <c r="B20" s="71" t="s">
        <v>120</v>
      </c>
      <c r="C20" s="72">
        <f>SUM(C5:C19)</f>
        <v>717370.6935590537</v>
      </c>
      <c r="D20" s="72">
        <f>SUM(D5:D19)</f>
        <v>600658.75845151104</v>
      </c>
      <c r="E20" s="31">
        <f>D20/C20</f>
        <v>0.8373059616799986</v>
      </c>
      <c r="F20" s="71"/>
      <c r="G20" s="72">
        <f>SUM(G5:G19)</f>
        <v>740014.44615647302</v>
      </c>
      <c r="H20" s="72">
        <f>SUM(H5:H19)</f>
        <v>1071803.0853490303</v>
      </c>
      <c r="I20" s="31">
        <f>H20/G20</f>
        <v>1.4483542732386092</v>
      </c>
      <c r="J20" s="71"/>
      <c r="K20" s="72">
        <f>SUM(K5:K19)</f>
        <v>740014.44615647302</v>
      </c>
      <c r="L20" s="72"/>
      <c r="M20" s="72">
        <f>SUM(M5:M19)</f>
        <v>1672461.8438005417</v>
      </c>
      <c r="N20" s="31"/>
      <c r="O20" s="31">
        <f t="shared" si="5"/>
        <v>2.2600394525905059</v>
      </c>
      <c r="P20" s="46"/>
      <c r="Q20" s="73" t="s">
        <v>14</v>
      </c>
      <c r="R20" s="31">
        <v>4.3017028151353216</v>
      </c>
      <c r="S20" s="31">
        <v>19.669476619187655</v>
      </c>
      <c r="T20" s="74">
        <v>8.3483151360068177</v>
      </c>
      <c r="U20" s="31"/>
      <c r="V20" s="31">
        <v>3.779451427723258</v>
      </c>
      <c r="W20" s="74">
        <v>0</v>
      </c>
      <c r="X20" s="31">
        <v>6.4170078348952577</v>
      </c>
      <c r="Y20" s="31"/>
      <c r="Z20" s="74">
        <v>3.8234659276228489</v>
      </c>
      <c r="AA20" s="31">
        <v>0</v>
      </c>
      <c r="AB20" s="31">
        <v>5.9906993105998154</v>
      </c>
    </row>
    <row r="21" spans="2:28" x14ac:dyDescent="0.35">
      <c r="B21" s="75" t="s">
        <v>235</v>
      </c>
      <c r="C21" s="105"/>
      <c r="D21" s="105"/>
      <c r="E21" s="105"/>
      <c r="F21" s="105"/>
      <c r="G21" s="105"/>
      <c r="H21" s="105"/>
      <c r="I21" s="105"/>
      <c r="J21" s="105"/>
      <c r="K21" s="105"/>
      <c r="L21" s="105"/>
      <c r="M21" s="105"/>
      <c r="N21" s="105"/>
      <c r="O21" s="105"/>
    </row>
    <row r="22" spans="2:28" x14ac:dyDescent="0.35">
      <c r="B22" s="106"/>
      <c r="C22" s="107"/>
      <c r="D22" s="107"/>
      <c r="E22" s="107"/>
      <c r="F22" s="107"/>
      <c r="G22" s="107"/>
      <c r="H22" s="107"/>
      <c r="I22" s="107"/>
      <c r="J22" s="107"/>
      <c r="K22" s="107"/>
      <c r="L22" s="107"/>
      <c r="M22" s="107"/>
      <c r="N22" s="107"/>
      <c r="O22" s="107"/>
    </row>
    <row r="24" spans="2:28" x14ac:dyDescent="0.35">
      <c r="B24" s="47" t="s">
        <v>246</v>
      </c>
      <c r="Q24" s="51" t="s">
        <v>237</v>
      </c>
    </row>
    <row r="25" spans="2:28" ht="15" thickBot="1" x14ac:dyDescent="0.4"/>
    <row r="26" spans="2:28" ht="15" thickBot="1" x14ac:dyDescent="0.4">
      <c r="B26" s="52" t="s">
        <v>210</v>
      </c>
      <c r="C26" s="53" t="s">
        <v>180</v>
      </c>
      <c r="D26" s="53"/>
      <c r="E26" s="53"/>
      <c r="F26" s="54"/>
      <c r="G26" s="53" t="s">
        <v>181</v>
      </c>
      <c r="H26" s="102"/>
      <c r="I26" s="102"/>
      <c r="J26" s="54"/>
      <c r="K26" s="53" t="s">
        <v>261</v>
      </c>
      <c r="L26" s="102"/>
      <c r="M26" s="102"/>
      <c r="N26" s="102"/>
      <c r="O26" s="102"/>
      <c r="Q26" s="52" t="s">
        <v>210</v>
      </c>
      <c r="R26" s="53" t="s">
        <v>180</v>
      </c>
      <c r="S26" s="53"/>
      <c r="T26" s="53"/>
      <c r="U26" s="54"/>
      <c r="V26" s="53" t="s">
        <v>181</v>
      </c>
      <c r="W26" s="102"/>
      <c r="X26" s="102"/>
      <c r="Y26" s="54"/>
      <c r="Z26" s="53" t="s">
        <v>182</v>
      </c>
      <c r="AA26" s="102"/>
      <c r="AB26" s="102"/>
    </row>
    <row r="27" spans="2:28" ht="48.5" thickBot="1" x14ac:dyDescent="0.4">
      <c r="B27" s="59"/>
      <c r="C27" s="60" t="s">
        <v>183</v>
      </c>
      <c r="D27" s="60" t="s">
        <v>185</v>
      </c>
      <c r="E27" s="60" t="s">
        <v>187</v>
      </c>
      <c r="F27" s="61"/>
      <c r="G27" s="60" t="s">
        <v>183</v>
      </c>
      <c r="H27" s="60" t="s">
        <v>185</v>
      </c>
      <c r="I27" s="60" t="s">
        <v>187</v>
      </c>
      <c r="J27" s="60"/>
      <c r="K27" s="60" t="s">
        <v>265</v>
      </c>
      <c r="L27" s="60" t="s">
        <v>257</v>
      </c>
      <c r="M27" s="60" t="s">
        <v>185</v>
      </c>
      <c r="N27" s="60" t="s">
        <v>258</v>
      </c>
      <c r="O27" s="60" t="s">
        <v>259</v>
      </c>
      <c r="Q27" s="59"/>
      <c r="R27" s="60" t="s">
        <v>183</v>
      </c>
      <c r="S27" s="60" t="s">
        <v>184</v>
      </c>
      <c r="T27" s="60" t="s">
        <v>185</v>
      </c>
      <c r="U27" s="61"/>
      <c r="V27" s="60" t="s">
        <v>183</v>
      </c>
      <c r="W27" s="60" t="s">
        <v>184</v>
      </c>
      <c r="X27" s="60" t="s">
        <v>185</v>
      </c>
      <c r="Y27" s="60"/>
      <c r="Z27" s="60" t="s">
        <v>183</v>
      </c>
      <c r="AA27" s="60" t="s">
        <v>184</v>
      </c>
      <c r="AB27" s="60" t="s">
        <v>185</v>
      </c>
    </row>
    <row r="28" spans="2:28" x14ac:dyDescent="0.35">
      <c r="B28" s="36" t="s">
        <v>169</v>
      </c>
      <c r="C28" s="67">
        <v>135366.1052917511</v>
      </c>
      <c r="D28" s="67">
        <v>84472.400985746528</v>
      </c>
      <c r="E28" s="46">
        <f t="shared" ref="E28:E37" si="6">D28/C28</f>
        <v>0.62402918960906295</v>
      </c>
      <c r="G28" s="67">
        <v>132994.53200136463</v>
      </c>
      <c r="H28" s="67">
        <v>183595.93523746863</v>
      </c>
      <c r="I28" s="46">
        <f t="shared" ref="I28:I37" si="7">H28/G28</f>
        <v>1.3804773209441783</v>
      </c>
      <c r="K28" s="67">
        <f t="shared" ref="K28:K37" si="8">G28</f>
        <v>132994.53200136463</v>
      </c>
      <c r="M28" s="67">
        <f t="shared" ref="M28:M37" si="9">SUM(D28,H28)</f>
        <v>268068.33622321516</v>
      </c>
      <c r="N28" s="46"/>
      <c r="O28" s="46">
        <f t="shared" ref="O28" si="10">M28/K28</f>
        <v>2.0156342684860502</v>
      </c>
      <c r="Q28" s="36" t="s">
        <v>169</v>
      </c>
      <c r="R28" s="46">
        <v>11.026165370298971</v>
      </c>
      <c r="S28" s="46">
        <v>11.026165370298969</v>
      </c>
      <c r="T28" s="46">
        <v>22.162092847453639</v>
      </c>
      <c r="V28" s="46">
        <v>8.0787340585945842</v>
      </c>
      <c r="W28" s="46">
        <v>9.773286000894327</v>
      </c>
      <c r="X28" s="46">
        <v>15.578530405406324</v>
      </c>
      <c r="Y28" s="46"/>
      <c r="Z28" s="46">
        <v>9.0908464364347363</v>
      </c>
      <c r="AA28" s="46">
        <v>9.9861398951242428</v>
      </c>
      <c r="AB28" s="46">
        <v>15.780346953152119</v>
      </c>
    </row>
    <row r="29" spans="2:28" x14ac:dyDescent="0.35">
      <c r="B29" s="36" t="s">
        <v>170</v>
      </c>
      <c r="C29" s="67">
        <v>174371.41415843592</v>
      </c>
      <c r="D29" s="67">
        <v>152775.6915416735</v>
      </c>
      <c r="E29" s="46">
        <f t="shared" si="6"/>
        <v>0.87615101522810213</v>
      </c>
      <c r="G29" s="67">
        <v>168440.04954672407</v>
      </c>
      <c r="H29" s="67">
        <v>256334.90419794005</v>
      </c>
      <c r="I29" s="46">
        <f t="shared" si="7"/>
        <v>1.5218168415869207</v>
      </c>
      <c r="K29" s="67">
        <f t="shared" si="8"/>
        <v>168440.04954672407</v>
      </c>
      <c r="M29" s="67">
        <f t="shared" si="9"/>
        <v>409110.59573961352</v>
      </c>
      <c r="N29" s="46"/>
      <c r="O29" s="46">
        <f t="shared" ref="O29:O37" si="11">M29/K29</f>
        <v>2.4288202054115944</v>
      </c>
      <c r="Q29" s="36" t="s">
        <v>170</v>
      </c>
      <c r="R29" s="46">
        <v>8.8975091924509009</v>
      </c>
      <c r="S29" s="46">
        <v>9.0257288264156976</v>
      </c>
      <c r="T29" s="46">
        <v>14.970515800285572</v>
      </c>
      <c r="V29" s="46">
        <v>8.7788139831171748</v>
      </c>
      <c r="W29" s="46">
        <v>10.549509839935588</v>
      </c>
      <c r="X29" s="46">
        <v>9.4744789934977156</v>
      </c>
      <c r="Y29" s="46"/>
      <c r="Z29" s="46">
        <v>8.4954673649488726</v>
      </c>
      <c r="AA29" s="46">
        <v>9.1848834731231044</v>
      </c>
      <c r="AB29" s="46">
        <v>9.5850972046023291</v>
      </c>
    </row>
    <row r="30" spans="2:28" x14ac:dyDescent="0.35">
      <c r="B30" s="36" t="s">
        <v>171</v>
      </c>
      <c r="C30" s="67">
        <v>35216.99730124398</v>
      </c>
      <c r="D30" s="67">
        <v>18824.096808618149</v>
      </c>
      <c r="E30" s="46">
        <f t="shared" si="6"/>
        <v>0.53451737090468021</v>
      </c>
      <c r="G30" s="67">
        <v>40107.27886963584</v>
      </c>
      <c r="H30" s="67">
        <v>45056.100305344444</v>
      </c>
      <c r="I30" s="46">
        <f t="shared" si="7"/>
        <v>1.1233896084497328</v>
      </c>
      <c r="K30" s="67">
        <f t="shared" si="8"/>
        <v>40107.27886963584</v>
      </c>
      <c r="M30" s="67">
        <f t="shared" si="9"/>
        <v>63880.197113962597</v>
      </c>
      <c r="N30" s="46"/>
      <c r="O30" s="46">
        <f t="shared" si="11"/>
        <v>1.5927332622489281</v>
      </c>
      <c r="Q30" s="36" t="s">
        <v>171</v>
      </c>
      <c r="R30" s="46">
        <v>20.278957810312253</v>
      </c>
      <c r="S30" s="46">
        <v>20.427486432148061</v>
      </c>
      <c r="T30" s="46">
        <v>23.969994020088023</v>
      </c>
      <c r="V30" s="46">
        <v>16.246967491270183</v>
      </c>
      <c r="W30" s="46">
        <v>21.212521515608568</v>
      </c>
      <c r="X30" s="46">
        <v>18.79158762731873</v>
      </c>
      <c r="Y30" s="46"/>
      <c r="Z30" s="46">
        <v>15.657529101705256</v>
      </c>
      <c r="AA30" s="46">
        <v>17.649527117378575</v>
      </c>
      <c r="AB30" s="46">
        <v>16.148820631236422</v>
      </c>
    </row>
    <row r="31" spans="2:28" x14ac:dyDescent="0.35">
      <c r="B31" s="36" t="s">
        <v>172</v>
      </c>
      <c r="C31" s="67">
        <v>2582.4932537817294</v>
      </c>
      <c r="D31" s="67">
        <v>4632.4171968094224</v>
      </c>
      <c r="E31" s="46">
        <f t="shared" si="6"/>
        <v>1.7937770757100111</v>
      </c>
      <c r="G31" s="67">
        <v>1970.7824885719137</v>
      </c>
      <c r="H31" s="67">
        <v>4495.7853433956325</v>
      </c>
      <c r="I31" s="46">
        <f t="shared" si="7"/>
        <v>2.281218434538359</v>
      </c>
      <c r="K31" s="67">
        <f t="shared" si="8"/>
        <v>1970.7824885719137</v>
      </c>
      <c r="M31" s="67">
        <f t="shared" si="9"/>
        <v>9128.2025402050549</v>
      </c>
      <c r="N31" s="46"/>
      <c r="O31" s="46">
        <f t="shared" si="11"/>
        <v>4.6317656023114022</v>
      </c>
      <c r="Q31" s="36" t="s">
        <v>172</v>
      </c>
      <c r="R31" s="46">
        <v>29.62198262226924</v>
      </c>
      <c r="S31" s="46">
        <v>30.309420730215059</v>
      </c>
      <c r="T31" s="46">
        <v>34.686244422142174</v>
      </c>
      <c r="V31" s="46">
        <v>27.570977124875963</v>
      </c>
      <c r="W31" s="46">
        <v>30.969914087015294</v>
      </c>
      <c r="X31" s="46">
        <v>33.394011244313567</v>
      </c>
      <c r="Y31" s="46"/>
      <c r="Z31" s="46">
        <v>28.181907598641747</v>
      </c>
      <c r="AA31" s="46">
        <v>29.278500645328037</v>
      </c>
      <c r="AB31" s="46">
        <v>31.896567219138145</v>
      </c>
    </row>
    <row r="32" spans="2:28" x14ac:dyDescent="0.35">
      <c r="B32" s="36" t="s">
        <v>173</v>
      </c>
      <c r="C32" s="67">
        <v>68824.731366113803</v>
      </c>
      <c r="D32" s="67">
        <v>114980.87354600622</v>
      </c>
      <c r="E32" s="46">
        <f t="shared" si="6"/>
        <v>1.6706330887710172</v>
      </c>
      <c r="G32" s="67">
        <v>68610.725375126625</v>
      </c>
      <c r="H32" s="67">
        <v>132122.59174997581</v>
      </c>
      <c r="I32" s="46">
        <f t="shared" si="7"/>
        <v>1.9256842283418574</v>
      </c>
      <c r="K32" s="67">
        <f t="shared" si="8"/>
        <v>68610.725375126625</v>
      </c>
      <c r="M32" s="67">
        <f t="shared" si="9"/>
        <v>247103.46529598202</v>
      </c>
      <c r="N32" s="46"/>
      <c r="O32" s="46">
        <f t="shared" si="11"/>
        <v>3.6015282442351819</v>
      </c>
      <c r="Q32" s="36" t="s">
        <v>173</v>
      </c>
      <c r="R32" s="46">
        <v>15.422197308073516</v>
      </c>
      <c r="S32" s="46">
        <v>15.531484881864024</v>
      </c>
      <c r="T32" s="46">
        <v>21.350323624576436</v>
      </c>
      <c r="V32" s="46">
        <v>12.65524697793655</v>
      </c>
      <c r="W32" s="46">
        <v>15.946636617244355</v>
      </c>
      <c r="X32" s="46">
        <v>13.116925304819995</v>
      </c>
      <c r="Y32" s="46"/>
      <c r="Z32" s="46">
        <v>13.503555275509015</v>
      </c>
      <c r="AA32" s="46">
        <v>14.891154294331857</v>
      </c>
      <c r="AB32" s="46">
        <v>14.308727769016969</v>
      </c>
    </row>
    <row r="33" spans="2:28" x14ac:dyDescent="0.35">
      <c r="B33" s="36" t="s">
        <v>174</v>
      </c>
      <c r="C33" s="67">
        <v>183759.39436031078</v>
      </c>
      <c r="D33" s="67">
        <v>120484.90554308082</v>
      </c>
      <c r="E33" s="46">
        <f t="shared" si="6"/>
        <v>0.65566664475851</v>
      </c>
      <c r="G33" s="67">
        <v>165644.73206486725</v>
      </c>
      <c r="H33" s="67">
        <v>260156.01074732767</v>
      </c>
      <c r="I33" s="46">
        <f t="shared" si="7"/>
        <v>1.5705661599032885</v>
      </c>
      <c r="K33" s="67">
        <f t="shared" si="8"/>
        <v>165644.73206486725</v>
      </c>
      <c r="M33" s="67">
        <f t="shared" si="9"/>
        <v>380640.91629040847</v>
      </c>
      <c r="N33" s="46"/>
      <c r="O33" s="46">
        <f t="shared" si="11"/>
        <v>2.2979355367688221</v>
      </c>
      <c r="Q33" s="36" t="s">
        <v>174</v>
      </c>
      <c r="R33" s="46">
        <v>7.8828346495464467</v>
      </c>
      <c r="S33" s="46">
        <v>7.8828346495464467</v>
      </c>
      <c r="T33" s="46">
        <v>22.852528372538043</v>
      </c>
      <c r="V33" s="46">
        <v>7.0052337103571629</v>
      </c>
      <c r="W33" s="46">
        <v>10.477903649584645</v>
      </c>
      <c r="X33" s="46">
        <v>11.747997013909366</v>
      </c>
      <c r="Y33" s="46"/>
      <c r="Z33" s="46">
        <v>7.1240177705235244</v>
      </c>
      <c r="AA33" s="46">
        <v>8.0967042715982576</v>
      </c>
      <c r="AB33" s="46">
        <v>13.488217391611776</v>
      </c>
    </row>
    <row r="34" spans="2:28" x14ac:dyDescent="0.35">
      <c r="B34" s="36" t="s">
        <v>175</v>
      </c>
      <c r="C34" s="67">
        <v>2419.8630598392533</v>
      </c>
      <c r="D34" s="67">
        <v>0</v>
      </c>
      <c r="E34" s="46">
        <f t="shared" si="6"/>
        <v>0</v>
      </c>
      <c r="G34" s="67">
        <v>315.65770904940183</v>
      </c>
      <c r="H34" s="67">
        <v>1491.2321246875529</v>
      </c>
      <c r="I34" s="46">
        <f t="shared" si="7"/>
        <v>4.7242062586666256</v>
      </c>
      <c r="K34" s="67">
        <f t="shared" si="8"/>
        <v>315.65770904940183</v>
      </c>
      <c r="M34" s="67">
        <f t="shared" si="9"/>
        <v>1491.2321246875529</v>
      </c>
      <c r="N34" s="46"/>
      <c r="O34" s="46">
        <f t="shared" si="11"/>
        <v>4.7242062586666256</v>
      </c>
      <c r="Q34" s="36" t="s">
        <v>175</v>
      </c>
      <c r="R34" s="46">
        <v>64.73680617815792</v>
      </c>
      <c r="S34" s="46">
        <v>64.73680617815792</v>
      </c>
      <c r="T34" s="46"/>
      <c r="V34" s="46">
        <v>72.85040044263944</v>
      </c>
      <c r="W34" s="46">
        <v>99.999999999999986</v>
      </c>
      <c r="X34" s="46">
        <v>100.00000000000003</v>
      </c>
      <c r="Y34" s="46"/>
      <c r="Z34" s="46">
        <v>61.163518350980304</v>
      </c>
      <c r="AA34" s="46">
        <v>62.989617823005084</v>
      </c>
      <c r="AB34" s="46">
        <v>99.999999999999957</v>
      </c>
    </row>
    <row r="35" spans="2:28" x14ac:dyDescent="0.35">
      <c r="B35" s="36" t="s">
        <v>176</v>
      </c>
      <c r="C35" s="67">
        <v>79315.93388761238</v>
      </c>
      <c r="D35" s="67">
        <v>49300.396260622249</v>
      </c>
      <c r="E35" s="46">
        <f t="shared" si="6"/>
        <v>0.62156988948121084</v>
      </c>
      <c r="G35" s="67">
        <v>129044.00787132067</v>
      </c>
      <c r="H35" s="67">
        <v>153391.443199259</v>
      </c>
      <c r="I35" s="46">
        <f t="shared" si="7"/>
        <v>1.1886754428165076</v>
      </c>
      <c r="K35" s="67">
        <f t="shared" si="8"/>
        <v>129044.00787132067</v>
      </c>
      <c r="M35" s="67">
        <f t="shared" si="9"/>
        <v>202691.83945988124</v>
      </c>
      <c r="N35" s="46"/>
      <c r="O35" s="46">
        <f t="shared" si="11"/>
        <v>1.5707187245920033</v>
      </c>
      <c r="Q35" s="36" t="s">
        <v>176</v>
      </c>
      <c r="R35" s="46">
        <v>10.64400363198779</v>
      </c>
      <c r="S35" s="46">
        <v>10.644003631987792</v>
      </c>
      <c r="T35" s="46">
        <v>22.917647187227399</v>
      </c>
      <c r="V35" s="46">
        <v>10.027752062522811</v>
      </c>
      <c r="W35" s="46">
        <v>14.142171633913133</v>
      </c>
      <c r="X35" s="46">
        <v>29.061606803388866</v>
      </c>
      <c r="Y35" s="46"/>
      <c r="Z35" s="46">
        <v>9.9014597058356024</v>
      </c>
      <c r="AA35" s="46">
        <v>11.988188584600957</v>
      </c>
      <c r="AB35" s="46">
        <v>24.877647437899167</v>
      </c>
    </row>
    <row r="36" spans="2:28" x14ac:dyDescent="0.35">
      <c r="B36" s="36" t="s">
        <v>177</v>
      </c>
      <c r="C36" s="67">
        <v>8736.6063924036389</v>
      </c>
      <c r="D36" s="67">
        <v>34958.3683489549</v>
      </c>
      <c r="E36" s="46">
        <f t="shared" si="6"/>
        <v>4.0013669815033364</v>
      </c>
      <c r="G36" s="67">
        <v>5078.5171463333145</v>
      </c>
      <c r="H36" s="67">
        <v>18167.333326435313</v>
      </c>
      <c r="I36" s="46">
        <f t="shared" si="7"/>
        <v>3.577290930198417</v>
      </c>
      <c r="K36" s="67">
        <f t="shared" si="8"/>
        <v>5078.5171463333145</v>
      </c>
      <c r="M36" s="67">
        <f t="shared" si="9"/>
        <v>53125.701675390213</v>
      </c>
      <c r="N36" s="46"/>
      <c r="O36" s="46">
        <f t="shared" si="11"/>
        <v>10.460868821472214</v>
      </c>
      <c r="Q36" s="36" t="s">
        <v>177</v>
      </c>
      <c r="R36" s="46">
        <v>24.166247130120393</v>
      </c>
      <c r="S36" s="46">
        <v>25.787132767340047</v>
      </c>
      <c r="T36" s="46">
        <v>31.66645260820211</v>
      </c>
      <c r="V36" s="46">
        <v>12.611183414471675</v>
      </c>
      <c r="W36" s="46">
        <v>18.873844746939756</v>
      </c>
      <c r="X36" s="46">
        <v>20.617505396549934</v>
      </c>
      <c r="Y36" s="46"/>
      <c r="Z36" s="46">
        <v>17.183505179027545</v>
      </c>
      <c r="AA36" s="46">
        <v>20.553704904460908</v>
      </c>
      <c r="AB36" s="46">
        <v>23.727760450175079</v>
      </c>
    </row>
    <row r="37" spans="2:28" x14ac:dyDescent="0.35">
      <c r="B37" s="36" t="s">
        <v>178</v>
      </c>
      <c r="C37" s="67">
        <v>26777.154487561205</v>
      </c>
      <c r="D37" s="67">
        <v>20229.608219999296</v>
      </c>
      <c r="E37" s="46">
        <f t="shared" si="6"/>
        <v>0.75548013249117107</v>
      </c>
      <c r="G37" s="67">
        <v>27808.163083479289</v>
      </c>
      <c r="H37" s="67">
        <v>16991.749117196545</v>
      </c>
      <c r="I37" s="46">
        <f t="shared" si="7"/>
        <v>0.61103457521404103</v>
      </c>
      <c r="K37" s="67">
        <f t="shared" si="8"/>
        <v>27808.163083479289</v>
      </c>
      <c r="M37" s="67">
        <f t="shared" si="9"/>
        <v>37221.357337195841</v>
      </c>
      <c r="N37" s="46"/>
      <c r="O37" s="46">
        <f t="shared" si="11"/>
        <v>1.3385047126434932</v>
      </c>
      <c r="Q37" s="36" t="s">
        <v>178</v>
      </c>
      <c r="R37" s="46">
        <v>23.176792761535815</v>
      </c>
      <c r="S37" s="46">
        <v>23.307004088241538</v>
      </c>
      <c r="T37" s="46">
        <v>25.244718015561705</v>
      </c>
      <c r="V37" s="46">
        <v>19.095058025695995</v>
      </c>
      <c r="W37" s="46">
        <v>22.968403584961671</v>
      </c>
      <c r="X37" s="46">
        <v>23.875872362666978</v>
      </c>
      <c r="Y37" s="46"/>
      <c r="Z37" s="46">
        <v>20.784914577582196</v>
      </c>
      <c r="AA37" s="46">
        <v>22.770554418824336</v>
      </c>
      <c r="AB37" s="46">
        <v>19.662631554788764</v>
      </c>
    </row>
    <row r="39" spans="2:28" ht="15" thickBot="1" x14ac:dyDescent="0.4">
      <c r="B39" s="71" t="s">
        <v>14</v>
      </c>
      <c r="C39" s="72">
        <f>SUM(C28:C37)</f>
        <v>717370.69355905382</v>
      </c>
      <c r="D39" s="72">
        <f t="shared" ref="D39" si="12">SUM(D28:D37)</f>
        <v>600658.75845151115</v>
      </c>
      <c r="E39" s="31">
        <f>D39/C39</f>
        <v>0.8373059616799986</v>
      </c>
      <c r="F39" s="72"/>
      <c r="G39" s="72">
        <f>SUM(G28:G37)</f>
        <v>740014.44615647302</v>
      </c>
      <c r="H39" s="72">
        <f t="shared" ref="H39" si="13">SUM(H28:H37)</f>
        <v>1071803.0853490306</v>
      </c>
      <c r="I39" s="31">
        <f>H39/G39</f>
        <v>1.4483542732386094</v>
      </c>
      <c r="J39" s="72"/>
      <c r="K39" s="72">
        <f>SUM(K28:K37)</f>
        <v>740014.44615647302</v>
      </c>
      <c r="L39" s="72"/>
      <c r="M39" s="72">
        <f t="shared" ref="M39" si="14">SUM(M28:M37)</f>
        <v>1672461.8438005417</v>
      </c>
      <c r="N39" s="31"/>
      <c r="O39" s="31">
        <f t="shared" ref="O39" si="15">M39/K39</f>
        <v>2.2600394525905059</v>
      </c>
      <c r="Q39" s="73" t="s">
        <v>14</v>
      </c>
      <c r="R39" s="31">
        <v>4.3017028151353216</v>
      </c>
      <c r="S39" s="31">
        <v>19.669476619187655</v>
      </c>
      <c r="T39" s="74">
        <v>8.3483151360068177</v>
      </c>
      <c r="U39" s="31"/>
      <c r="V39" s="31">
        <v>3.779451427723258</v>
      </c>
      <c r="W39" s="74">
        <v>0</v>
      </c>
      <c r="X39" s="31">
        <v>6.4170078348952577</v>
      </c>
      <c r="Y39" s="31"/>
      <c r="Z39" s="74">
        <v>3.8234659276228489</v>
      </c>
      <c r="AA39" s="31">
        <v>0</v>
      </c>
      <c r="AB39" s="31">
        <v>5.9906993105998154</v>
      </c>
    </row>
    <row r="40" spans="2:28" x14ac:dyDescent="0.35">
      <c r="B40" s="75" t="s">
        <v>235</v>
      </c>
      <c r="C40" s="105"/>
      <c r="D40" s="105"/>
      <c r="E40" s="105"/>
      <c r="F40" s="105"/>
      <c r="G40" s="105"/>
      <c r="H40" s="105"/>
      <c r="I40" s="105"/>
      <c r="J40" s="105"/>
      <c r="K40" s="105"/>
      <c r="L40" s="105"/>
      <c r="M40" s="105"/>
      <c r="N40" s="105"/>
      <c r="O40" s="105"/>
    </row>
    <row r="41" spans="2:28" x14ac:dyDescent="0.35">
      <c r="B41" s="106"/>
      <c r="C41" s="107"/>
      <c r="D41" s="107"/>
      <c r="E41" s="107"/>
      <c r="F41" s="107"/>
      <c r="G41" s="107"/>
      <c r="H41" s="107"/>
      <c r="I41" s="107"/>
      <c r="J41" s="107"/>
      <c r="K41" s="107"/>
      <c r="L41" s="107"/>
      <c r="M41" s="107"/>
      <c r="N41" s="107"/>
      <c r="O41" s="107"/>
    </row>
  </sheetData>
  <mergeCells count="17">
    <mergeCell ref="B21:O22"/>
    <mergeCell ref="R26:T26"/>
    <mergeCell ref="V26:X26"/>
    <mergeCell ref="Z26:AB26"/>
    <mergeCell ref="B40:O41"/>
    <mergeCell ref="B26:B27"/>
    <mergeCell ref="C26:E26"/>
    <mergeCell ref="G26:I26"/>
    <mergeCell ref="K26:O26"/>
    <mergeCell ref="Q26:Q27"/>
    <mergeCell ref="V3:X3"/>
    <mergeCell ref="Z3:AB3"/>
    <mergeCell ref="B3:B4"/>
    <mergeCell ref="C3:E3"/>
    <mergeCell ref="G3:I3"/>
    <mergeCell ref="K3:O3"/>
    <mergeCell ref="R3:T3"/>
  </mergeCells>
  <pageMargins left="0.7" right="0.7" top="0.75" bottom="0.75" header="0.3" footer="0.3"/>
  <pageSetup scale="97" orientation="landscape" r:id="rId1"/>
  <rowBreaks count="1" manualBreakCount="1">
    <brk id="23" max="16383" man="1"/>
  </rowBreaks>
  <colBreaks count="1" manualBreakCount="1">
    <brk id="15"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W41"/>
  <sheetViews>
    <sheetView view="pageBreakPreview" topLeftCell="A18" zoomScaleNormal="100" zoomScaleSheetLayoutView="100" workbookViewId="0">
      <selection activeCell="B26" sqref="B26:B27"/>
    </sheetView>
  </sheetViews>
  <sheetFormatPr defaultRowHeight="14.5" x14ac:dyDescent="0.35"/>
  <cols>
    <col min="1" max="1" width="8.7265625" style="49"/>
    <col min="2" max="2" width="13.81640625" style="49" customWidth="1"/>
    <col min="3" max="20" width="8.7265625" style="49"/>
    <col min="21" max="21" width="9.1796875" style="49" customWidth="1"/>
    <col min="22" max="16384" width="8.7265625" style="49"/>
  </cols>
  <sheetData>
    <row r="1" spans="2:23" x14ac:dyDescent="0.35">
      <c r="B1" s="47" t="s">
        <v>247</v>
      </c>
      <c r="O1" s="51" t="s">
        <v>238</v>
      </c>
    </row>
    <row r="2" spans="2:23" ht="15" thickBot="1" x14ac:dyDescent="0.4"/>
    <row r="3" spans="2:23" ht="36.5" customHeight="1" thickBot="1" x14ac:dyDescent="0.4">
      <c r="B3" s="52" t="s">
        <v>179</v>
      </c>
      <c r="C3" s="53" t="s">
        <v>180</v>
      </c>
      <c r="D3" s="102"/>
      <c r="E3" s="102"/>
      <c r="F3" s="60"/>
      <c r="G3" s="53" t="s">
        <v>181</v>
      </c>
      <c r="H3" s="102"/>
      <c r="I3" s="102"/>
      <c r="J3" s="114"/>
      <c r="K3" s="53" t="s">
        <v>266</v>
      </c>
      <c r="L3" s="102"/>
      <c r="M3" s="102"/>
      <c r="N3" s="103"/>
      <c r="O3" s="57" t="s">
        <v>179</v>
      </c>
      <c r="P3" s="53" t="s">
        <v>180</v>
      </c>
      <c r="Q3" s="53"/>
      <c r="R3" s="54"/>
      <c r="S3" s="53" t="s">
        <v>181</v>
      </c>
      <c r="T3" s="53"/>
      <c r="U3" s="54"/>
      <c r="V3" s="53" t="s">
        <v>182</v>
      </c>
      <c r="W3" s="53"/>
    </row>
    <row r="4" spans="2:23" ht="36.5" thickBot="1" x14ac:dyDescent="0.4">
      <c r="B4" s="59"/>
      <c r="C4" s="60" t="s">
        <v>183</v>
      </c>
      <c r="D4" s="60" t="s">
        <v>185</v>
      </c>
      <c r="E4" s="60" t="s">
        <v>187</v>
      </c>
      <c r="F4" s="60"/>
      <c r="G4" s="60" t="s">
        <v>183</v>
      </c>
      <c r="H4" s="60" t="s">
        <v>185</v>
      </c>
      <c r="I4" s="60" t="s">
        <v>187</v>
      </c>
      <c r="J4" s="60"/>
      <c r="K4" s="60" t="s">
        <v>265</v>
      </c>
      <c r="L4" s="60" t="s">
        <v>185</v>
      </c>
      <c r="M4" s="60" t="s">
        <v>259</v>
      </c>
      <c r="N4" s="62"/>
      <c r="O4" s="63"/>
      <c r="P4" s="60" t="s">
        <v>183</v>
      </c>
      <c r="Q4" s="60" t="s">
        <v>185</v>
      </c>
      <c r="R4" s="61"/>
      <c r="S4" s="60" t="s">
        <v>183</v>
      </c>
      <c r="T4" s="60" t="s">
        <v>185</v>
      </c>
      <c r="U4" s="60"/>
      <c r="V4" s="60" t="s">
        <v>183</v>
      </c>
      <c r="W4" s="60" t="s">
        <v>185</v>
      </c>
    </row>
    <row r="5" spans="2:23" x14ac:dyDescent="0.35">
      <c r="B5" s="67" t="s">
        <v>0</v>
      </c>
      <c r="C5" s="67">
        <v>139310.76037536009</v>
      </c>
      <c r="D5" s="67">
        <v>60076.91569569907</v>
      </c>
      <c r="E5" s="84">
        <f t="shared" ref="E5:E13" si="0">D5/C5</f>
        <v>0.43124390057040335</v>
      </c>
      <c r="G5" s="67">
        <v>134639.57081703644</v>
      </c>
      <c r="H5" s="67">
        <v>35267.065833263936</v>
      </c>
      <c r="I5" s="84">
        <f t="shared" ref="I5:I13" si="1">H5/G5</f>
        <v>0.26193685570484204</v>
      </c>
      <c r="J5" s="67"/>
      <c r="K5" s="67">
        <f t="shared" ref="K5:K13" si="2">G5</f>
        <v>134639.57081703644</v>
      </c>
      <c r="L5" s="67">
        <f t="shared" ref="L5:L13" si="3">SUM(D5,H5)</f>
        <v>95343.981528963006</v>
      </c>
      <c r="M5" s="84">
        <f t="shared" ref="M5:M13" si="4">L5/K5</f>
        <v>0.70814234589716019</v>
      </c>
      <c r="N5" s="84"/>
      <c r="O5" s="66" t="s">
        <v>0</v>
      </c>
      <c r="P5" s="84">
        <v>15.260217465573984</v>
      </c>
      <c r="Q5" s="84">
        <v>17.134718175608121</v>
      </c>
      <c r="R5" s="84"/>
      <c r="S5" s="84">
        <v>65.68654380807817</v>
      </c>
      <c r="T5" s="84">
        <v>72.467317325274507</v>
      </c>
      <c r="U5" s="84"/>
      <c r="V5" s="84">
        <v>57.880546279011014</v>
      </c>
      <c r="W5" s="84">
        <v>51.430470140423523</v>
      </c>
    </row>
    <row r="6" spans="2:23" x14ac:dyDescent="0.35">
      <c r="B6" s="67" t="s">
        <v>1</v>
      </c>
      <c r="C6" s="67">
        <v>114549.78418430076</v>
      </c>
      <c r="D6" s="67">
        <v>27623.63364438331</v>
      </c>
      <c r="E6" s="84">
        <f t="shared" si="0"/>
        <v>0.24114959134221725</v>
      </c>
      <c r="G6" s="67">
        <v>117049.46470117813</v>
      </c>
      <c r="H6" s="67">
        <v>36385.57213747999</v>
      </c>
      <c r="I6" s="84">
        <f t="shared" si="1"/>
        <v>0.31085637367390506</v>
      </c>
      <c r="J6" s="67"/>
      <c r="K6" s="67">
        <f t="shared" si="2"/>
        <v>117049.46470117813</v>
      </c>
      <c r="L6" s="67">
        <f t="shared" si="3"/>
        <v>64009.205781863304</v>
      </c>
      <c r="M6" s="84">
        <f t="shared" si="4"/>
        <v>0.54685603172364639</v>
      </c>
      <c r="N6" s="84"/>
      <c r="O6" s="66" t="s">
        <v>1</v>
      </c>
      <c r="P6" s="84">
        <v>11.540428269294464</v>
      </c>
      <c r="Q6" s="84">
        <v>14.973277500296881</v>
      </c>
      <c r="R6" s="84"/>
      <c r="S6" s="84"/>
      <c r="T6" s="84"/>
      <c r="U6" s="84"/>
      <c r="V6" s="84"/>
      <c r="W6" s="84"/>
    </row>
    <row r="7" spans="2:23" x14ac:dyDescent="0.35">
      <c r="B7" s="67" t="s">
        <v>2</v>
      </c>
      <c r="C7" s="67">
        <v>201.31117997780552</v>
      </c>
      <c r="D7" s="67">
        <v>5.3259559947878712</v>
      </c>
      <c r="E7" s="84">
        <f t="shared" si="0"/>
        <v>2.645633489096361E-2</v>
      </c>
      <c r="G7" s="67">
        <v>201.31117997780552</v>
      </c>
      <c r="H7" s="67">
        <v>0</v>
      </c>
      <c r="I7" s="84">
        <f t="shared" si="1"/>
        <v>0</v>
      </c>
      <c r="J7" s="67"/>
      <c r="K7" s="67">
        <f t="shared" si="2"/>
        <v>201.31117997780552</v>
      </c>
      <c r="L7" s="67">
        <f t="shared" si="3"/>
        <v>5.3259559947878712</v>
      </c>
      <c r="M7" s="84">
        <f t="shared" si="4"/>
        <v>2.645633489096361E-2</v>
      </c>
      <c r="N7" s="84"/>
      <c r="O7" s="66" t="s">
        <v>2</v>
      </c>
      <c r="P7" s="84">
        <v>82.21062395438048</v>
      </c>
      <c r="Q7" s="84">
        <v>100.00000000000003</v>
      </c>
      <c r="R7" s="84"/>
      <c r="S7" s="84">
        <v>51.776322832804411</v>
      </c>
      <c r="T7" s="84">
        <v>71.692999928078976</v>
      </c>
      <c r="U7" s="84"/>
      <c r="V7" s="84">
        <v>49.447090035731648</v>
      </c>
      <c r="W7" s="84">
        <v>50.049986147925537</v>
      </c>
    </row>
    <row r="8" spans="2:23" x14ac:dyDescent="0.35">
      <c r="B8" s="67" t="s">
        <v>3</v>
      </c>
      <c r="C8" s="67">
        <v>208.58634399513599</v>
      </c>
      <c r="D8" s="67">
        <v>0</v>
      </c>
      <c r="E8" s="84">
        <f t="shared" si="0"/>
        <v>0</v>
      </c>
      <c r="G8" s="67">
        <v>208.58634399513599</v>
      </c>
      <c r="H8" s="67">
        <v>68.050908645133546</v>
      </c>
      <c r="I8" s="84">
        <f t="shared" si="1"/>
        <v>0.32624814904814869</v>
      </c>
      <c r="J8" s="67"/>
      <c r="K8" s="67">
        <f t="shared" si="2"/>
        <v>208.58634399513599</v>
      </c>
      <c r="L8" s="67">
        <f t="shared" si="3"/>
        <v>68.050908645133546</v>
      </c>
      <c r="M8" s="84">
        <f t="shared" si="4"/>
        <v>0.32624814904814869</v>
      </c>
      <c r="N8" s="84"/>
      <c r="O8" s="66" t="s">
        <v>3</v>
      </c>
      <c r="P8" s="84">
        <v>99.999999999999886</v>
      </c>
      <c r="Q8" s="84"/>
      <c r="R8" s="84"/>
      <c r="S8" s="84">
        <v>88.251556167417078</v>
      </c>
      <c r="T8" s="84"/>
      <c r="U8" s="84"/>
      <c r="V8" s="84">
        <v>70.00490804100447</v>
      </c>
      <c r="W8" s="84"/>
    </row>
    <row r="9" spans="2:23" x14ac:dyDescent="0.35">
      <c r="B9" s="67" t="s">
        <v>4</v>
      </c>
      <c r="C9" s="67">
        <v>5.5667608220047846</v>
      </c>
      <c r="D9" s="67">
        <v>3.00189334956104</v>
      </c>
      <c r="E9" s="84">
        <f t="shared" si="0"/>
        <v>0.53925315736485224</v>
      </c>
      <c r="G9" s="67">
        <v>5.5667608220047846</v>
      </c>
      <c r="H9" s="67">
        <v>6.0037866991220801</v>
      </c>
      <c r="I9" s="84">
        <f t="shared" si="1"/>
        <v>1.0785063147297045</v>
      </c>
      <c r="J9" s="67"/>
      <c r="K9" s="67">
        <f t="shared" si="2"/>
        <v>5.5667608220047846</v>
      </c>
      <c r="L9" s="67">
        <f t="shared" si="3"/>
        <v>9.0056800486831197</v>
      </c>
      <c r="M9" s="84">
        <f t="shared" si="4"/>
        <v>1.6177594720945565</v>
      </c>
      <c r="N9" s="84"/>
      <c r="O9" s="66" t="s">
        <v>4</v>
      </c>
      <c r="P9" s="84">
        <v>99.999999999999986</v>
      </c>
      <c r="Q9" s="84">
        <v>100.00000000000009</v>
      </c>
      <c r="R9" s="84"/>
      <c r="S9" s="84">
        <v>99.999999999999901</v>
      </c>
      <c r="T9" s="84"/>
      <c r="U9" s="84"/>
      <c r="V9" s="84">
        <v>100.00000000000007</v>
      </c>
      <c r="W9" s="84"/>
    </row>
    <row r="10" spans="2:23" x14ac:dyDescent="0.35">
      <c r="B10" s="67" t="s">
        <v>5</v>
      </c>
      <c r="C10" s="67">
        <v>10265.663192403948</v>
      </c>
      <c r="D10" s="67">
        <v>4596.2017701822069</v>
      </c>
      <c r="E10" s="84">
        <f t="shared" si="0"/>
        <v>0.44772575176469404</v>
      </c>
      <c r="G10" s="67">
        <v>10127.79100007667</v>
      </c>
      <c r="H10" s="67">
        <v>3052.2999898347171</v>
      </c>
      <c r="I10" s="84">
        <f t="shared" si="1"/>
        <v>0.30137865106138251</v>
      </c>
      <c r="J10" s="67"/>
      <c r="K10" s="67">
        <f t="shared" si="2"/>
        <v>10127.79100007667</v>
      </c>
      <c r="L10" s="67">
        <f t="shared" si="3"/>
        <v>7648.501760016924</v>
      </c>
      <c r="M10" s="84">
        <f t="shared" si="4"/>
        <v>0.75519940725070478</v>
      </c>
      <c r="N10" s="84"/>
      <c r="O10" s="66" t="s">
        <v>5</v>
      </c>
      <c r="P10" s="84">
        <v>26.011993935153267</v>
      </c>
      <c r="Q10" s="84">
        <v>28.986549282843576</v>
      </c>
      <c r="R10" s="84"/>
      <c r="S10" s="84">
        <v>49.273049677742179</v>
      </c>
      <c r="T10" s="84">
        <v>57.761064484977943</v>
      </c>
      <c r="U10" s="84"/>
      <c r="V10" s="84">
        <v>44.765239008797472</v>
      </c>
      <c r="W10" s="84">
        <v>53.569512712873426</v>
      </c>
    </row>
    <row r="11" spans="2:23" x14ac:dyDescent="0.35">
      <c r="B11" s="67" t="s">
        <v>6</v>
      </c>
      <c r="C11" s="67">
        <v>20633.869269072628</v>
      </c>
      <c r="D11" s="67">
        <v>2209.5796458970926</v>
      </c>
      <c r="E11" s="84">
        <f t="shared" si="0"/>
        <v>0.10708508506492057</v>
      </c>
      <c r="G11" s="67">
        <v>19011.476401998516</v>
      </c>
      <c r="H11" s="67">
        <v>7238.7216590423304</v>
      </c>
      <c r="I11" s="84">
        <f t="shared" si="1"/>
        <v>0.38075536617878791</v>
      </c>
      <c r="J11" s="67"/>
      <c r="K11" s="67">
        <f t="shared" si="2"/>
        <v>19011.476401998516</v>
      </c>
      <c r="L11" s="67">
        <f t="shared" si="3"/>
        <v>9448.3013049394231</v>
      </c>
      <c r="M11" s="84">
        <f t="shared" si="4"/>
        <v>0.49697883032094253</v>
      </c>
      <c r="N11" s="84"/>
      <c r="O11" s="66" t="s">
        <v>6</v>
      </c>
      <c r="P11" s="84">
        <v>19.928256066956234</v>
      </c>
      <c r="Q11" s="84">
        <v>42.438061851204353</v>
      </c>
      <c r="R11" s="84"/>
      <c r="S11" s="84">
        <v>33.567344999693141</v>
      </c>
      <c r="T11" s="84">
        <v>100.00000000000004</v>
      </c>
      <c r="U11" s="84"/>
      <c r="V11" s="84">
        <v>33.14839134965419</v>
      </c>
      <c r="W11" s="84">
        <v>36.768622349090691</v>
      </c>
    </row>
    <row r="12" spans="2:23" x14ac:dyDescent="0.35">
      <c r="B12" s="67" t="s">
        <v>7</v>
      </c>
      <c r="C12" s="67">
        <v>10897.928300630334</v>
      </c>
      <c r="D12" s="67">
        <v>2802.2182105967527</v>
      </c>
      <c r="E12" s="84">
        <f t="shared" si="0"/>
        <v>0.25713311129370092</v>
      </c>
      <c r="G12" s="67">
        <v>11104.733351013268</v>
      </c>
      <c r="H12" s="67">
        <v>2642.7410724166493</v>
      </c>
      <c r="I12" s="84">
        <f t="shared" si="1"/>
        <v>0.23798329855218975</v>
      </c>
      <c r="J12" s="67"/>
      <c r="K12" s="67">
        <f t="shared" si="2"/>
        <v>11104.733351013268</v>
      </c>
      <c r="L12" s="67">
        <f t="shared" si="3"/>
        <v>5444.9592830134025</v>
      </c>
      <c r="M12" s="84">
        <f t="shared" si="4"/>
        <v>0.49032778283834871</v>
      </c>
      <c r="N12" s="84"/>
      <c r="O12" s="66" t="s">
        <v>7</v>
      </c>
      <c r="P12" s="84">
        <v>21.38221585431603</v>
      </c>
      <c r="Q12" s="84">
        <v>24.259686092648717</v>
      </c>
      <c r="R12" s="84"/>
      <c r="S12" s="84">
        <v>30.132531456585731</v>
      </c>
      <c r="T12" s="84">
        <v>27.738447511602786</v>
      </c>
      <c r="U12" s="84"/>
      <c r="V12" s="84">
        <v>30.480448138258925</v>
      </c>
      <c r="W12" s="84">
        <v>24.280112120591216</v>
      </c>
    </row>
    <row r="13" spans="2:23" x14ac:dyDescent="0.35">
      <c r="B13" s="67" t="s">
        <v>8</v>
      </c>
      <c r="C13" s="67">
        <v>32141.66575200672</v>
      </c>
      <c r="D13" s="67">
        <v>7626.9568627740337</v>
      </c>
      <c r="E13" s="84">
        <f t="shared" si="0"/>
        <v>0.23729189773861845</v>
      </c>
      <c r="G13" s="67">
        <v>28629.073088967012</v>
      </c>
      <c r="H13" s="67">
        <v>7744.0149877495614</v>
      </c>
      <c r="I13" s="84">
        <f t="shared" si="1"/>
        <v>0.27049478562175061</v>
      </c>
      <c r="J13" s="67"/>
      <c r="K13" s="67">
        <f t="shared" si="2"/>
        <v>28629.073088967012</v>
      </c>
      <c r="L13" s="67">
        <f t="shared" si="3"/>
        <v>15370.971850523594</v>
      </c>
      <c r="M13" s="84">
        <f t="shared" si="4"/>
        <v>0.536900786230736</v>
      </c>
      <c r="N13" s="84"/>
      <c r="O13" s="66" t="s">
        <v>8</v>
      </c>
      <c r="P13" s="84">
        <v>15.038889868026223</v>
      </c>
      <c r="Q13" s="84">
        <v>24.691476091309976</v>
      </c>
      <c r="R13" s="84"/>
      <c r="S13" s="84">
        <v>49.648185266145376</v>
      </c>
      <c r="T13" s="84">
        <v>70.018876367981989</v>
      </c>
      <c r="U13" s="84"/>
      <c r="V13" s="84">
        <v>48.329818138385974</v>
      </c>
      <c r="W13" s="84">
        <v>49.165047958153146</v>
      </c>
    </row>
    <row r="14" spans="2:23" x14ac:dyDescent="0.35">
      <c r="B14" s="67" t="s">
        <v>9</v>
      </c>
      <c r="C14" s="67"/>
      <c r="D14" s="67"/>
      <c r="E14" s="84"/>
      <c r="G14" s="67"/>
      <c r="H14" s="67"/>
      <c r="I14" s="84"/>
      <c r="J14" s="67"/>
      <c r="O14" s="66" t="s">
        <v>9</v>
      </c>
      <c r="P14" s="84"/>
      <c r="Q14" s="84"/>
      <c r="R14" s="84"/>
      <c r="S14" s="84"/>
      <c r="T14" s="84"/>
      <c r="U14" s="84"/>
      <c r="V14" s="84"/>
      <c r="W14" s="84"/>
    </row>
    <row r="15" spans="2:23" x14ac:dyDescent="0.35">
      <c r="B15" s="67" t="s">
        <v>10</v>
      </c>
      <c r="C15" s="67">
        <v>266.62094857930117</v>
      </c>
      <c r="D15" s="67">
        <v>19.614444423582039</v>
      </c>
      <c r="E15" s="84">
        <f>D15/C15</f>
        <v>7.3566779085057932E-2</v>
      </c>
      <c r="G15" s="67">
        <v>266.62094857930117</v>
      </c>
      <c r="H15" s="67">
        <v>40.270671634749014</v>
      </c>
      <c r="I15" s="84">
        <f>H15/G15</f>
        <v>0.15104091351160764</v>
      </c>
      <c r="J15" s="67"/>
      <c r="K15" s="67">
        <f>G15</f>
        <v>266.62094857930117</v>
      </c>
      <c r="L15" s="67">
        <f>SUM(D15,H15)</f>
        <v>59.88511605833105</v>
      </c>
      <c r="M15" s="84">
        <f>L15/K15</f>
        <v>0.22460769259666555</v>
      </c>
      <c r="N15" s="84"/>
      <c r="O15" s="66" t="s">
        <v>10</v>
      </c>
      <c r="P15" s="84">
        <v>60.04708419873198</v>
      </c>
      <c r="Q15" s="84">
        <v>63.701993999863859</v>
      </c>
      <c r="R15" s="84"/>
      <c r="S15" s="84">
        <v>73.759814861370558</v>
      </c>
      <c r="T15" s="84">
        <v>70.192199303272133</v>
      </c>
      <c r="U15" s="84"/>
      <c r="V15" s="84">
        <v>73.759814861370558</v>
      </c>
      <c r="W15" s="84">
        <v>65.32216139817973</v>
      </c>
    </row>
    <row r="16" spans="2:23" x14ac:dyDescent="0.35">
      <c r="B16" s="67" t="s">
        <v>11</v>
      </c>
      <c r="C16" s="67">
        <v>139.19304813985289</v>
      </c>
      <c r="D16" s="67">
        <v>0</v>
      </c>
      <c r="E16" s="84">
        <f>D16/C16</f>
        <v>0</v>
      </c>
      <c r="G16" s="67"/>
      <c r="H16" s="67"/>
      <c r="I16" s="84"/>
      <c r="J16" s="67"/>
      <c r="K16" s="67">
        <f>G16</f>
        <v>0</v>
      </c>
      <c r="L16" s="67">
        <f>SUM(D16,H16)</f>
        <v>0</v>
      </c>
      <c r="M16" s="84"/>
      <c r="N16" s="84"/>
      <c r="O16" s="66" t="s">
        <v>11</v>
      </c>
      <c r="P16" s="84">
        <v>99.999999999999858</v>
      </c>
      <c r="Q16" s="84"/>
      <c r="R16" s="84"/>
      <c r="S16" s="84">
        <v>22.366021858595349</v>
      </c>
      <c r="T16" s="84">
        <v>48.288100786981474</v>
      </c>
      <c r="U16" s="84"/>
      <c r="V16" s="84">
        <v>20.168222721040191</v>
      </c>
      <c r="W16" s="84">
        <v>26.574143280495722</v>
      </c>
    </row>
    <row r="17" spans="1:23" x14ac:dyDescent="0.35">
      <c r="B17" s="67" t="s">
        <v>12</v>
      </c>
      <c r="C17" s="67"/>
      <c r="D17" s="67"/>
      <c r="E17" s="84"/>
      <c r="G17" s="67"/>
      <c r="H17" s="67"/>
      <c r="I17" s="84"/>
      <c r="J17" s="67"/>
      <c r="O17" s="66" t="s">
        <v>12</v>
      </c>
      <c r="P17" s="84"/>
      <c r="Q17" s="84"/>
      <c r="R17" s="84"/>
      <c r="S17" s="84"/>
      <c r="T17" s="84"/>
      <c r="U17" s="84"/>
      <c r="V17" s="84"/>
      <c r="W17" s="84"/>
    </row>
    <row r="18" spans="1:23" x14ac:dyDescent="0.35">
      <c r="B18" s="67" t="s">
        <v>13</v>
      </c>
      <c r="C18" s="67">
        <v>48101.474081831344</v>
      </c>
      <c r="D18" s="67">
        <v>23724.418919064916</v>
      </c>
      <c r="E18" s="84">
        <f>D18/C18</f>
        <v>0.49321604736487668</v>
      </c>
      <c r="G18" s="67">
        <v>47370.401370930042</v>
      </c>
      <c r="H18" s="67">
        <v>11526.054952934383</v>
      </c>
      <c r="I18" s="84">
        <f>H18/G18</f>
        <v>0.24331765447120776</v>
      </c>
      <c r="J18" s="67"/>
      <c r="K18" s="67">
        <f>G18</f>
        <v>47370.401370930042</v>
      </c>
      <c r="L18" s="67">
        <f>SUM(D18,H18)</f>
        <v>35250.473871999297</v>
      </c>
      <c r="M18" s="84">
        <f>L18/K18</f>
        <v>0.74414556034628787</v>
      </c>
      <c r="N18" s="84"/>
      <c r="O18" s="66" t="s">
        <v>13</v>
      </c>
      <c r="P18" s="84">
        <v>13.728902842703434</v>
      </c>
      <c r="Q18" s="84">
        <v>15.284656580323228</v>
      </c>
      <c r="R18" s="84"/>
      <c r="S18" s="84">
        <v>51.227495606484695</v>
      </c>
      <c r="T18" s="84">
        <v>43.330373695590843</v>
      </c>
      <c r="U18" s="84"/>
      <c r="V18" s="84">
        <v>47.433046395509145</v>
      </c>
      <c r="W18" s="84">
        <v>73.324687324023358</v>
      </c>
    </row>
    <row r="19" spans="1:23" x14ac:dyDescent="0.35">
      <c r="A19" s="67"/>
      <c r="C19" s="67"/>
      <c r="D19" s="67"/>
      <c r="E19" s="84"/>
      <c r="G19" s="67"/>
      <c r="H19" s="67"/>
      <c r="I19" s="84"/>
      <c r="J19" s="67"/>
      <c r="K19" s="67"/>
      <c r="L19" s="67"/>
      <c r="M19" s="84"/>
      <c r="N19" s="84"/>
      <c r="O19" s="96"/>
      <c r="P19" s="96"/>
      <c r="Q19" s="96"/>
      <c r="R19" s="96"/>
      <c r="S19" s="96"/>
      <c r="T19" s="96"/>
      <c r="U19" s="96"/>
      <c r="V19" s="96"/>
      <c r="W19" s="96"/>
    </row>
    <row r="20" spans="1:23" ht="15" thickBot="1" x14ac:dyDescent="0.4">
      <c r="B20" s="71" t="s">
        <v>168</v>
      </c>
      <c r="C20" s="72">
        <f>SUM(C5:C19)</f>
        <v>376722.42343711987</v>
      </c>
      <c r="D20" s="72">
        <f>SUM(D5:D19)</f>
        <v>128687.86704236531</v>
      </c>
      <c r="E20" s="31">
        <f>D20/C20</f>
        <v>0.34159863877559993</v>
      </c>
      <c r="F20" s="31"/>
      <c r="G20" s="72">
        <f>SUM(G5:G19)</f>
        <v>368614.59596457426</v>
      </c>
      <c r="H20" s="72">
        <f>SUM(H5:H19)</f>
        <v>103970.79599970058</v>
      </c>
      <c r="I20" s="31">
        <f>H20/G20</f>
        <v>0.28205827207583689</v>
      </c>
      <c r="J20" s="72"/>
      <c r="K20" s="72">
        <f>SUM(K5:K19)</f>
        <v>368614.59596457426</v>
      </c>
      <c r="L20" s="72">
        <f>SUM(L5:L19)</f>
        <v>232658.66304206592</v>
      </c>
      <c r="M20" s="31">
        <f>L20/K20</f>
        <v>0.63117051139349245</v>
      </c>
      <c r="N20" s="104"/>
      <c r="O20" s="73" t="s">
        <v>14</v>
      </c>
      <c r="P20" s="31">
        <v>7.1388412370338949</v>
      </c>
      <c r="Q20" s="74">
        <v>9.2887769771107589</v>
      </c>
      <c r="R20" s="31"/>
      <c r="S20" s="31">
        <v>7.2381247148283006</v>
      </c>
      <c r="T20" s="31">
        <v>8.0497282902947909</v>
      </c>
      <c r="U20" s="31"/>
      <c r="V20" s="74">
        <v>7.1704445431712296</v>
      </c>
      <c r="W20" s="31">
        <v>8.0609943234583632</v>
      </c>
    </row>
    <row r="21" spans="1:23" x14ac:dyDescent="0.35">
      <c r="B21" s="75" t="s">
        <v>235</v>
      </c>
      <c r="C21" s="116"/>
      <c r="D21" s="116"/>
      <c r="E21" s="116"/>
      <c r="F21" s="116"/>
      <c r="G21" s="116"/>
      <c r="H21" s="116"/>
      <c r="I21" s="116"/>
      <c r="J21" s="116"/>
      <c r="K21" s="116"/>
      <c r="L21" s="116"/>
      <c r="M21" s="116"/>
    </row>
    <row r="22" spans="1:23" ht="23.5" customHeight="1" x14ac:dyDescent="0.35">
      <c r="B22" s="106"/>
      <c r="C22" s="106"/>
      <c r="D22" s="106"/>
      <c r="E22" s="106"/>
      <c r="F22" s="106"/>
      <c r="G22" s="106"/>
      <c r="H22" s="106"/>
      <c r="I22" s="106"/>
      <c r="J22" s="106"/>
      <c r="K22" s="106"/>
      <c r="L22" s="106"/>
      <c r="M22" s="106"/>
    </row>
    <row r="24" spans="1:23" x14ac:dyDescent="0.35">
      <c r="B24" s="47" t="s">
        <v>234</v>
      </c>
      <c r="O24" s="51" t="s">
        <v>239</v>
      </c>
    </row>
    <row r="25" spans="1:23" ht="15" thickBot="1" x14ac:dyDescent="0.4"/>
    <row r="26" spans="1:23" ht="15" thickBot="1" x14ac:dyDescent="0.4">
      <c r="B26" s="52" t="s">
        <v>210</v>
      </c>
      <c r="C26" s="53" t="s">
        <v>180</v>
      </c>
      <c r="D26" s="53"/>
      <c r="E26" s="53"/>
      <c r="F26" s="54"/>
      <c r="G26" s="53" t="s">
        <v>181</v>
      </c>
      <c r="H26" s="53"/>
      <c r="I26" s="53"/>
      <c r="J26" s="54"/>
      <c r="K26" s="53" t="s">
        <v>260</v>
      </c>
      <c r="L26" s="53"/>
      <c r="M26" s="53"/>
      <c r="O26" s="57" t="s">
        <v>210</v>
      </c>
      <c r="P26" s="53" t="s">
        <v>180</v>
      </c>
      <c r="Q26" s="53"/>
      <c r="R26" s="54"/>
      <c r="S26" s="53" t="s">
        <v>181</v>
      </c>
      <c r="T26" s="53"/>
      <c r="U26" s="54"/>
      <c r="V26" s="53" t="s">
        <v>182</v>
      </c>
      <c r="W26" s="53"/>
    </row>
    <row r="27" spans="1:23" ht="36.5" thickBot="1" x14ac:dyDescent="0.4">
      <c r="B27" s="117"/>
      <c r="C27" s="60" t="s">
        <v>183</v>
      </c>
      <c r="D27" s="60" t="s">
        <v>185</v>
      </c>
      <c r="E27" s="60" t="s">
        <v>187</v>
      </c>
      <c r="F27" s="61"/>
      <c r="G27" s="60" t="s">
        <v>183</v>
      </c>
      <c r="H27" s="60" t="s">
        <v>185</v>
      </c>
      <c r="I27" s="60" t="s">
        <v>187</v>
      </c>
      <c r="J27" s="60"/>
      <c r="K27" s="60" t="s">
        <v>265</v>
      </c>
      <c r="L27" s="60" t="s">
        <v>185</v>
      </c>
      <c r="M27" s="60" t="s">
        <v>259</v>
      </c>
      <c r="O27" s="63"/>
      <c r="P27" s="60" t="s">
        <v>183</v>
      </c>
      <c r="Q27" s="60" t="s">
        <v>185</v>
      </c>
      <c r="R27" s="61"/>
      <c r="S27" s="60" t="s">
        <v>183</v>
      </c>
      <c r="T27" s="60" t="s">
        <v>185</v>
      </c>
      <c r="U27" s="60"/>
      <c r="V27" s="60" t="s">
        <v>183</v>
      </c>
      <c r="W27" s="60" t="s">
        <v>185</v>
      </c>
    </row>
    <row r="28" spans="1:23" x14ac:dyDescent="0.35">
      <c r="B28" s="36" t="s">
        <v>169</v>
      </c>
      <c r="C28" s="67">
        <v>201.31117997780552</v>
      </c>
      <c r="D28" s="67">
        <v>5.3259559947878712</v>
      </c>
      <c r="E28" s="113">
        <f t="shared" ref="E28:E33" si="5">D28/C28</f>
        <v>2.645633489096361E-2</v>
      </c>
      <c r="G28" s="67">
        <v>201.31117997780552</v>
      </c>
      <c r="H28" s="67"/>
      <c r="I28" s="84">
        <f>H28/G28</f>
        <v>0</v>
      </c>
      <c r="K28" s="67">
        <f t="shared" ref="K28:K37" si="6">G28</f>
        <v>201.31117997780552</v>
      </c>
      <c r="L28" s="67">
        <f t="shared" ref="L28:L37" si="7">SUM(D28,H28)</f>
        <v>5.3259559947878712</v>
      </c>
      <c r="M28" s="84">
        <f t="shared" ref="M28:M37" si="8">IFERROR(L28/K28,"")</f>
        <v>2.645633489096361E-2</v>
      </c>
      <c r="O28" s="36" t="s">
        <v>169</v>
      </c>
      <c r="P28" s="84">
        <v>82.21062395438048</v>
      </c>
      <c r="Q28" s="84">
        <v>100.00000000000003</v>
      </c>
      <c r="R28" s="84"/>
      <c r="S28" s="84">
        <v>82.21062395438048</v>
      </c>
      <c r="T28" s="84"/>
      <c r="U28" s="84"/>
      <c r="V28" s="84">
        <v>82.210623954380495</v>
      </c>
      <c r="W28" s="84">
        <v>100.00000000000003</v>
      </c>
    </row>
    <row r="29" spans="1:23" x14ac:dyDescent="0.35">
      <c r="B29" s="36" t="s">
        <v>170</v>
      </c>
      <c r="C29" s="67">
        <v>32547.479748725877</v>
      </c>
      <c r="D29" s="67">
        <v>7646.5713071976143</v>
      </c>
      <c r="E29" s="84">
        <f t="shared" si="5"/>
        <v>0.2349358956893414</v>
      </c>
      <c r="G29" s="67">
        <v>28895.694037546324</v>
      </c>
      <c r="H29" s="67">
        <v>7784.2856593843117</v>
      </c>
      <c r="I29" s="84">
        <f t="shared" ref="I29:I37" si="9">H29/G29</f>
        <v>0.26939258317414388</v>
      </c>
      <c r="K29" s="67">
        <f t="shared" si="6"/>
        <v>28895.694037546324</v>
      </c>
      <c r="L29" s="67">
        <f t="shared" si="7"/>
        <v>15430.856966581927</v>
      </c>
      <c r="M29" s="84">
        <f t="shared" si="8"/>
        <v>0.53401925375218418</v>
      </c>
      <c r="O29" s="36" t="s">
        <v>170</v>
      </c>
      <c r="P29" s="84">
        <v>14.865675975870991</v>
      </c>
      <c r="Q29" s="84">
        <v>24.628681335045492</v>
      </c>
      <c r="R29" s="84"/>
      <c r="S29" s="84">
        <v>15.905666026598158</v>
      </c>
      <c r="T29" s="84">
        <v>22.521001228060257</v>
      </c>
      <c r="U29" s="84"/>
      <c r="V29" s="84">
        <v>15.299940616952066</v>
      </c>
      <c r="W29" s="84">
        <v>19.967729095761815</v>
      </c>
    </row>
    <row r="30" spans="1:23" x14ac:dyDescent="0.35">
      <c r="B30" s="36" t="s">
        <v>171</v>
      </c>
      <c r="C30" s="67">
        <v>20633.869269072635</v>
      </c>
      <c r="D30" s="67">
        <v>2209.5796458970922</v>
      </c>
      <c r="E30" s="84">
        <f t="shared" si="5"/>
        <v>0.10708508506492051</v>
      </c>
      <c r="G30" s="67">
        <v>19011.476401998509</v>
      </c>
      <c r="H30" s="67">
        <v>7238.7216590423313</v>
      </c>
      <c r="I30" s="84">
        <f t="shared" si="9"/>
        <v>0.38075536617878813</v>
      </c>
      <c r="K30" s="67">
        <f t="shared" si="6"/>
        <v>19011.476401998509</v>
      </c>
      <c r="L30" s="67">
        <f t="shared" si="7"/>
        <v>9448.3013049394231</v>
      </c>
      <c r="M30" s="84">
        <f t="shared" si="8"/>
        <v>0.4969788303209427</v>
      </c>
      <c r="O30" s="36" t="s">
        <v>171</v>
      </c>
      <c r="P30" s="84">
        <v>19.928256066956234</v>
      </c>
      <c r="Q30" s="84">
        <v>42.438061851204353</v>
      </c>
      <c r="R30" s="84"/>
      <c r="S30" s="84">
        <v>18.923683022676443</v>
      </c>
      <c r="T30" s="84">
        <v>24.619412310589631</v>
      </c>
      <c r="U30" s="84"/>
      <c r="V30" s="84">
        <v>18.712805670626249</v>
      </c>
      <c r="W30" s="84">
        <v>26.040243400804265</v>
      </c>
    </row>
    <row r="31" spans="1:23" x14ac:dyDescent="0.35">
      <c r="B31" s="36" t="s">
        <v>172</v>
      </c>
      <c r="C31" s="67">
        <v>10265.663192403958</v>
      </c>
      <c r="D31" s="67">
        <v>4596.2017701822078</v>
      </c>
      <c r="E31" s="84">
        <f t="shared" si="5"/>
        <v>0.44772575176469376</v>
      </c>
      <c r="G31" s="67">
        <v>10127.791000076675</v>
      </c>
      <c r="H31" s="67">
        <v>3052.2999898347171</v>
      </c>
      <c r="I31" s="84">
        <f t="shared" si="9"/>
        <v>0.3013786510613824</v>
      </c>
      <c r="K31" s="67">
        <f t="shared" si="6"/>
        <v>10127.791000076675</v>
      </c>
      <c r="L31" s="67">
        <f t="shared" si="7"/>
        <v>7648.5017600169249</v>
      </c>
      <c r="M31" s="84">
        <f t="shared" si="8"/>
        <v>0.75519940725070456</v>
      </c>
      <c r="O31" s="36" t="s">
        <v>172</v>
      </c>
      <c r="P31" s="84">
        <v>26.011993935153267</v>
      </c>
      <c r="Q31" s="84">
        <v>28.986549282843573</v>
      </c>
      <c r="R31" s="84"/>
      <c r="S31" s="84">
        <v>25.853966809630645</v>
      </c>
      <c r="T31" s="84">
        <v>29.53960568379264</v>
      </c>
      <c r="U31" s="84"/>
      <c r="V31" s="84">
        <v>25.901449714355874</v>
      </c>
      <c r="W31" s="84">
        <v>28.299716905837602</v>
      </c>
    </row>
    <row r="32" spans="1:23" x14ac:dyDescent="0.35">
      <c r="B32" s="36" t="s">
        <v>173</v>
      </c>
      <c r="C32" s="67">
        <v>205880.27088697368</v>
      </c>
      <c r="D32" s="67">
        <v>64862.482506974593</v>
      </c>
      <c r="E32" s="84">
        <f t="shared" si="5"/>
        <v>0.31504952964912059</v>
      </c>
      <c r="G32" s="67">
        <v>202875.01044265236</v>
      </c>
      <c r="H32" s="67">
        <v>61030.438822947268</v>
      </c>
      <c r="I32" s="84">
        <f t="shared" si="9"/>
        <v>0.30082777908321551</v>
      </c>
      <c r="K32" s="67">
        <f t="shared" si="6"/>
        <v>202875.01044265236</v>
      </c>
      <c r="L32" s="67">
        <f t="shared" si="7"/>
        <v>125892.92132992187</v>
      </c>
      <c r="M32" s="84">
        <f t="shared" si="8"/>
        <v>0.62054425064593466</v>
      </c>
      <c r="O32" s="36" t="s">
        <v>173</v>
      </c>
      <c r="P32" s="84">
        <v>11.157337424989473</v>
      </c>
      <c r="Q32" s="84">
        <v>13.637496552892712</v>
      </c>
      <c r="R32" s="84"/>
      <c r="S32" s="84">
        <v>11.139062144894098</v>
      </c>
      <c r="T32" s="84">
        <v>12.062298643430752</v>
      </c>
      <c r="U32" s="84"/>
      <c r="V32" s="84">
        <v>11.129536912445309</v>
      </c>
      <c r="W32" s="84">
        <v>12.221789738867967</v>
      </c>
    </row>
    <row r="33" spans="2:23" x14ac:dyDescent="0.35">
      <c r="B33" s="36" t="s">
        <v>174</v>
      </c>
      <c r="C33" s="67">
        <v>214.15310481714079</v>
      </c>
      <c r="D33" s="67">
        <v>3.00189334956104</v>
      </c>
      <c r="E33" s="84">
        <f t="shared" si="5"/>
        <v>1.4017510286037043E-2</v>
      </c>
      <c r="G33" s="67">
        <v>214.15310481714079</v>
      </c>
      <c r="H33" s="67">
        <v>74.05469534425562</v>
      </c>
      <c r="I33" s="84">
        <f t="shared" si="9"/>
        <v>0.34580257618720406</v>
      </c>
      <c r="K33" s="67">
        <f t="shared" si="6"/>
        <v>214.15310481714079</v>
      </c>
      <c r="L33" s="67">
        <f t="shared" si="7"/>
        <v>77.056588693816664</v>
      </c>
      <c r="M33" s="84">
        <f t="shared" si="8"/>
        <v>0.3598200864732411</v>
      </c>
      <c r="O33" s="36" t="s">
        <v>174</v>
      </c>
      <c r="P33" s="84">
        <v>97.435250317968936</v>
      </c>
      <c r="Q33" s="84">
        <v>100.00000000000009</v>
      </c>
      <c r="R33" s="84"/>
      <c r="S33" s="84">
        <v>97.435250317969064</v>
      </c>
      <c r="T33" s="84">
        <v>92.249703814184329</v>
      </c>
      <c r="U33" s="84"/>
      <c r="V33" s="84">
        <v>97.435250317969064</v>
      </c>
      <c r="W33" s="84">
        <v>89.082864333941444</v>
      </c>
    </row>
    <row r="34" spans="2:23" x14ac:dyDescent="0.35">
      <c r="B34" s="36" t="s">
        <v>175</v>
      </c>
      <c r="C34" s="67"/>
      <c r="D34" s="67"/>
      <c r="E34" s="84"/>
      <c r="G34" s="67"/>
      <c r="H34" s="67"/>
      <c r="I34" s="84"/>
      <c r="K34" s="67">
        <f t="shared" si="6"/>
        <v>0</v>
      </c>
      <c r="L34" s="67">
        <f t="shared" si="7"/>
        <v>0</v>
      </c>
      <c r="M34" s="84" t="str">
        <f t="shared" si="8"/>
        <v/>
      </c>
      <c r="O34" s="36" t="s">
        <v>175</v>
      </c>
      <c r="P34" s="84"/>
      <c r="Q34" s="84"/>
      <c r="R34" s="84"/>
      <c r="S34" s="84"/>
      <c r="T34" s="84"/>
      <c r="U34" s="84"/>
      <c r="V34" s="84"/>
      <c r="W34" s="84"/>
    </row>
    <row r="35" spans="2:23" x14ac:dyDescent="0.35">
      <c r="B35" s="36" t="s">
        <v>176</v>
      </c>
      <c r="C35" s="67"/>
      <c r="D35" s="67"/>
      <c r="E35" s="84"/>
      <c r="G35" s="67"/>
      <c r="H35" s="67"/>
      <c r="I35" s="84"/>
      <c r="K35" s="67">
        <f t="shared" si="6"/>
        <v>0</v>
      </c>
      <c r="L35" s="67">
        <f t="shared" si="7"/>
        <v>0</v>
      </c>
      <c r="M35" s="84" t="str">
        <f t="shared" si="8"/>
        <v/>
      </c>
      <c r="O35" s="36" t="s">
        <v>176</v>
      </c>
      <c r="P35" s="84"/>
      <c r="Q35" s="84"/>
      <c r="R35" s="84"/>
      <c r="S35" s="84"/>
      <c r="T35" s="84"/>
      <c r="U35" s="84"/>
      <c r="V35" s="84"/>
      <c r="W35" s="84"/>
    </row>
    <row r="36" spans="2:23" x14ac:dyDescent="0.35">
      <c r="B36" s="36" t="s">
        <v>177</v>
      </c>
      <c r="C36" s="67">
        <v>96081.747754518772</v>
      </c>
      <c r="D36" s="67">
        <v>46562.485752172703</v>
      </c>
      <c r="E36" s="84">
        <f>D36/C36</f>
        <v>0.48461322613672841</v>
      </c>
      <c r="G36" s="67">
        <v>96184.426446492464</v>
      </c>
      <c r="H36" s="67">
        <v>22148.254100731032</v>
      </c>
      <c r="I36" s="84">
        <f t="shared" si="9"/>
        <v>0.23026860916046671</v>
      </c>
      <c r="K36" s="67">
        <f t="shared" si="6"/>
        <v>96184.426446492464</v>
      </c>
      <c r="L36" s="67">
        <f t="shared" si="7"/>
        <v>68710.739852903731</v>
      </c>
      <c r="M36" s="84">
        <f t="shared" si="8"/>
        <v>0.71436450152486608</v>
      </c>
      <c r="O36" s="36" t="s">
        <v>177</v>
      </c>
      <c r="P36" s="84">
        <v>18.662233428477524</v>
      </c>
      <c r="Q36" s="84">
        <v>20.676834277862397</v>
      </c>
      <c r="R36" s="84"/>
      <c r="S36" s="84">
        <v>18.769012020338067</v>
      </c>
      <c r="T36" s="84">
        <v>19.597805314060029</v>
      </c>
      <c r="U36" s="84"/>
      <c r="V36" s="84">
        <v>18.707379530810606</v>
      </c>
      <c r="W36" s="84">
        <v>19.375641913366927</v>
      </c>
    </row>
    <row r="37" spans="2:23" x14ac:dyDescent="0.35">
      <c r="B37" s="36" t="s">
        <v>178</v>
      </c>
      <c r="C37" s="67">
        <v>10897.928300630334</v>
      </c>
      <c r="D37" s="67">
        <v>2802.2182105967522</v>
      </c>
      <c r="E37" s="84">
        <f>D37/C37</f>
        <v>0.25713311129370087</v>
      </c>
      <c r="G37" s="67">
        <v>11104.733351013268</v>
      </c>
      <c r="H37" s="67">
        <v>2642.7410724166489</v>
      </c>
      <c r="I37" s="84">
        <f t="shared" si="9"/>
        <v>0.23798329855218972</v>
      </c>
      <c r="K37" s="67">
        <f t="shared" si="6"/>
        <v>11104.733351013268</v>
      </c>
      <c r="L37" s="67">
        <f t="shared" si="7"/>
        <v>5444.9592830134006</v>
      </c>
      <c r="M37" s="84">
        <f t="shared" si="8"/>
        <v>0.49032778283834855</v>
      </c>
      <c r="O37" s="36" t="s">
        <v>178</v>
      </c>
      <c r="P37" s="84">
        <v>21.38221585431603</v>
      </c>
      <c r="Q37" s="84">
        <v>24.259686092648717</v>
      </c>
      <c r="R37" s="84"/>
      <c r="S37" s="84">
        <v>20.687010938207564</v>
      </c>
      <c r="T37" s="84">
        <v>30.023138940429828</v>
      </c>
      <c r="U37" s="84"/>
      <c r="V37" s="84">
        <v>20.974910797108752</v>
      </c>
      <c r="W37" s="84">
        <v>26.193291504330745</v>
      </c>
    </row>
    <row r="39" spans="2:23" ht="15" thickBot="1" x14ac:dyDescent="0.4">
      <c r="B39" s="71" t="s">
        <v>14</v>
      </c>
      <c r="C39" s="72">
        <f>SUM(C28:C37)</f>
        <v>376722.42343712022</v>
      </c>
      <c r="D39" s="72">
        <f>SUM(D28:D37)</f>
        <v>128687.86704236529</v>
      </c>
      <c r="E39" s="31">
        <f>D39/C39</f>
        <v>0.34159863877559959</v>
      </c>
      <c r="F39" s="31"/>
      <c r="G39" s="72">
        <f>SUM(G28:G37)</f>
        <v>368614.5959645746</v>
      </c>
      <c r="H39" s="72">
        <f>SUM(H28:H37)</f>
        <v>103970.79599970058</v>
      </c>
      <c r="I39" s="31">
        <f>H39/G39</f>
        <v>0.28205827207583667</v>
      </c>
      <c r="J39" s="31"/>
      <c r="K39" s="72">
        <f>SUM(K28:K37)</f>
        <v>368614.5959645746</v>
      </c>
      <c r="L39" s="72">
        <f>SUM(L28:L37)</f>
        <v>232658.66304206586</v>
      </c>
      <c r="M39" s="31">
        <f>L39/K39</f>
        <v>0.63117051139349167</v>
      </c>
      <c r="O39" s="73" t="s">
        <v>14</v>
      </c>
      <c r="P39" s="31">
        <v>7.1388412370338949</v>
      </c>
      <c r="Q39" s="74">
        <v>9.2887769771107589</v>
      </c>
      <c r="R39" s="31"/>
      <c r="S39" s="31">
        <v>7.2381247148283006</v>
      </c>
      <c r="T39" s="31">
        <v>8.0497282902947909</v>
      </c>
      <c r="U39" s="31"/>
      <c r="V39" s="74">
        <v>7.1704445431712296</v>
      </c>
      <c r="W39" s="31">
        <v>8.0609943234583632</v>
      </c>
    </row>
    <row r="40" spans="2:23" x14ac:dyDescent="0.35">
      <c r="B40" s="75" t="s">
        <v>236</v>
      </c>
      <c r="C40" s="116"/>
      <c r="D40" s="116"/>
      <c r="E40" s="116"/>
      <c r="F40" s="116"/>
      <c r="G40" s="116"/>
      <c r="H40" s="116"/>
      <c r="I40" s="116"/>
      <c r="J40" s="116"/>
      <c r="K40" s="116"/>
      <c r="L40" s="116"/>
      <c r="M40" s="116"/>
    </row>
    <row r="41" spans="2:23" ht="19.5" customHeight="1" x14ac:dyDescent="0.35">
      <c r="B41" s="106"/>
      <c r="C41" s="106"/>
      <c r="D41" s="106"/>
      <c r="E41" s="106"/>
      <c r="F41" s="106"/>
      <c r="G41" s="106"/>
      <c r="H41" s="106"/>
      <c r="I41" s="106"/>
      <c r="J41" s="106"/>
      <c r="K41" s="106"/>
      <c r="L41" s="106"/>
      <c r="M41" s="106"/>
    </row>
  </sheetData>
  <mergeCells count="16">
    <mergeCell ref="S26:T26"/>
    <mergeCell ref="V26:W26"/>
    <mergeCell ref="B40:M41"/>
    <mergeCell ref="B21:M22"/>
    <mergeCell ref="B26:B27"/>
    <mergeCell ref="C26:E26"/>
    <mergeCell ref="G26:I26"/>
    <mergeCell ref="K26:M26"/>
    <mergeCell ref="P26:Q26"/>
    <mergeCell ref="S3:T3"/>
    <mergeCell ref="V3:W3"/>
    <mergeCell ref="B3:B4"/>
    <mergeCell ref="P3:Q3"/>
    <mergeCell ref="C3:E3"/>
    <mergeCell ref="G3:I3"/>
    <mergeCell ref="K3:M3"/>
  </mergeCells>
  <pageMargins left="0.7" right="0.7" top="0.75" bottom="0.75" header="0.3" footer="0.3"/>
  <pageSetup orientation="landscape" r:id="rId1"/>
  <rowBreaks count="1" manualBreakCount="1">
    <brk id="23"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W50"/>
  <sheetViews>
    <sheetView view="pageBreakPreview" zoomScaleNormal="100" zoomScaleSheetLayoutView="100" workbookViewId="0">
      <selection activeCell="F48" sqref="F48"/>
    </sheetView>
  </sheetViews>
  <sheetFormatPr defaultRowHeight="14.5" x14ac:dyDescent="0.35"/>
  <cols>
    <col min="1" max="1" width="8.7265625" style="49"/>
    <col min="2" max="2" width="11.453125" style="49" customWidth="1"/>
    <col min="3" max="16384" width="8.7265625" style="49"/>
  </cols>
  <sheetData>
    <row r="1" spans="1:23" x14ac:dyDescent="0.35">
      <c r="B1" s="47" t="s">
        <v>201</v>
      </c>
      <c r="O1" s="49" t="s">
        <v>233</v>
      </c>
    </row>
    <row r="2" spans="1:23" ht="15" thickBot="1" x14ac:dyDescent="0.4"/>
    <row r="3" spans="1:23" ht="24.5" thickBot="1" x14ac:dyDescent="0.4">
      <c r="B3" s="52" t="s">
        <v>179</v>
      </c>
      <c r="C3" s="53" t="s">
        <v>180</v>
      </c>
      <c r="D3" s="102"/>
      <c r="E3" s="102"/>
      <c r="F3" s="60"/>
      <c r="G3" s="53" t="s">
        <v>181</v>
      </c>
      <c r="H3" s="102"/>
      <c r="I3" s="102"/>
      <c r="J3" s="115"/>
      <c r="K3" s="53" t="s">
        <v>266</v>
      </c>
      <c r="L3" s="102"/>
      <c r="M3" s="102"/>
      <c r="O3" s="57" t="s">
        <v>179</v>
      </c>
      <c r="P3" s="53" t="s">
        <v>180</v>
      </c>
      <c r="Q3" s="53"/>
      <c r="R3" s="54"/>
      <c r="S3" s="53" t="s">
        <v>181</v>
      </c>
      <c r="T3" s="53"/>
      <c r="U3" s="54"/>
      <c r="V3" s="53" t="s">
        <v>182</v>
      </c>
      <c r="W3" s="53"/>
    </row>
    <row r="4" spans="1:23" ht="36.5" thickBot="1" x14ac:dyDescent="0.4">
      <c r="B4" s="59"/>
      <c r="C4" s="60" t="s">
        <v>183</v>
      </c>
      <c r="D4" s="60" t="s">
        <v>185</v>
      </c>
      <c r="E4" s="60" t="s">
        <v>187</v>
      </c>
      <c r="F4" s="60"/>
      <c r="G4" s="60" t="s">
        <v>183</v>
      </c>
      <c r="H4" s="60" t="s">
        <v>185</v>
      </c>
      <c r="I4" s="60" t="s">
        <v>187</v>
      </c>
      <c r="J4" s="60"/>
      <c r="K4" s="60" t="s">
        <v>265</v>
      </c>
      <c r="L4" s="60" t="s">
        <v>185</v>
      </c>
      <c r="M4" s="60" t="s">
        <v>259</v>
      </c>
      <c r="O4" s="63"/>
      <c r="P4" s="60" t="s">
        <v>183</v>
      </c>
      <c r="Q4" s="60" t="s">
        <v>185</v>
      </c>
      <c r="R4" s="61"/>
      <c r="S4" s="60" t="s">
        <v>183</v>
      </c>
      <c r="T4" s="60" t="s">
        <v>185</v>
      </c>
      <c r="U4" s="60"/>
      <c r="V4" s="60" t="s">
        <v>183</v>
      </c>
      <c r="W4" s="60" t="s">
        <v>185</v>
      </c>
    </row>
    <row r="5" spans="1:23" x14ac:dyDescent="0.35">
      <c r="A5" s="66"/>
      <c r="B5" s="66" t="s">
        <v>0</v>
      </c>
      <c r="C5" s="67"/>
      <c r="D5" s="67"/>
      <c r="E5" s="84"/>
      <c r="G5" s="67"/>
      <c r="H5" s="67"/>
      <c r="I5" s="84"/>
      <c r="J5" s="67"/>
      <c r="K5" s="67">
        <f t="shared" ref="K5:K19" si="0">G5</f>
        <v>0</v>
      </c>
      <c r="L5" s="67">
        <f t="shared" ref="L5:L19" si="1">SUM(D5,H5)</f>
        <v>0</v>
      </c>
      <c r="M5" s="84"/>
      <c r="O5" s="66" t="s">
        <v>0</v>
      </c>
      <c r="P5" s="84"/>
      <c r="Q5" s="84"/>
      <c r="S5" s="84"/>
      <c r="T5" s="84"/>
      <c r="U5" s="84"/>
      <c r="V5" s="84"/>
      <c r="W5" s="84"/>
    </row>
    <row r="6" spans="1:23" x14ac:dyDescent="0.35">
      <c r="A6" s="66"/>
      <c r="B6" s="66" t="s">
        <v>1</v>
      </c>
      <c r="C6" s="67">
        <v>363.85187754274818</v>
      </c>
      <c r="D6" s="67">
        <v>146.32818831896827</v>
      </c>
      <c r="E6" s="84">
        <f t="shared" ref="E6:E13" si="2">D6/C6</f>
        <v>0.40216416995615611</v>
      </c>
      <c r="G6" s="67">
        <v>421.88156274058946</v>
      </c>
      <c r="H6" s="67">
        <v>282.374912533138</v>
      </c>
      <c r="I6" s="84">
        <f t="shared" ref="I6:I13" si="3">H6/G6</f>
        <v>0.66932271393610854</v>
      </c>
      <c r="J6" s="67"/>
      <c r="K6" s="67">
        <f t="shared" si="0"/>
        <v>421.88156274058946</v>
      </c>
      <c r="L6" s="67">
        <f t="shared" si="1"/>
        <v>428.70310085210627</v>
      </c>
      <c r="M6" s="84">
        <f t="shared" ref="M6:M13" si="4">L6/K6</f>
        <v>1.0161693202879105</v>
      </c>
      <c r="O6" s="66" t="s">
        <v>1</v>
      </c>
      <c r="P6" s="84">
        <v>65.68654380807817</v>
      </c>
      <c r="Q6" s="84">
        <v>72.467317325274507</v>
      </c>
      <c r="R6" s="80"/>
      <c r="S6" s="84">
        <v>57.880546279011014</v>
      </c>
      <c r="T6" s="84">
        <v>51.430470140423523</v>
      </c>
      <c r="U6" s="84"/>
      <c r="V6" s="84">
        <v>61.053764594950145</v>
      </c>
      <c r="W6" s="84">
        <v>50.82133497931288</v>
      </c>
    </row>
    <row r="7" spans="1:23" x14ac:dyDescent="0.35">
      <c r="A7" s="66"/>
      <c r="B7" s="66" t="s">
        <v>2</v>
      </c>
      <c r="C7" s="67">
        <v>2028.0852064078624</v>
      </c>
      <c r="D7" s="67">
        <v>158.2232246982588</v>
      </c>
      <c r="E7" s="84">
        <f t="shared" si="2"/>
        <v>7.801606372273838E-2</v>
      </c>
      <c r="G7" s="67">
        <v>2128.9400224483529</v>
      </c>
      <c r="H7" s="67">
        <v>192.28934206749059</v>
      </c>
      <c r="I7" s="84">
        <f t="shared" si="3"/>
        <v>9.0321634259264552E-2</v>
      </c>
      <c r="J7" s="67"/>
      <c r="K7" s="67">
        <f t="shared" si="0"/>
        <v>2128.9400224483529</v>
      </c>
      <c r="L7" s="67">
        <f t="shared" si="1"/>
        <v>350.5125667657494</v>
      </c>
      <c r="M7" s="84">
        <f t="shared" si="4"/>
        <v>0.16464182319361356</v>
      </c>
      <c r="O7" s="66" t="s">
        <v>2</v>
      </c>
      <c r="P7" s="84">
        <v>51.776322832804411</v>
      </c>
      <c r="Q7" s="84">
        <v>71.692999928078976</v>
      </c>
      <c r="R7" s="80"/>
      <c r="S7" s="84">
        <v>49.447090035731648</v>
      </c>
      <c r="T7" s="84">
        <v>50.049986147925537</v>
      </c>
      <c r="U7" s="84"/>
      <c r="V7" s="84">
        <v>50.525275355568041</v>
      </c>
      <c r="W7" s="84">
        <v>53.650148735475675</v>
      </c>
    </row>
    <row r="8" spans="1:23" x14ac:dyDescent="0.35">
      <c r="A8" s="66"/>
      <c r="B8" s="66" t="s">
        <v>3</v>
      </c>
      <c r="C8" s="67">
        <v>2906.1349146489888</v>
      </c>
      <c r="D8" s="67">
        <v>0</v>
      </c>
      <c r="E8" s="84">
        <f t="shared" si="2"/>
        <v>0</v>
      </c>
      <c r="G8" s="67">
        <v>781.34670231641883</v>
      </c>
      <c r="H8" s="67">
        <v>0</v>
      </c>
      <c r="I8" s="84">
        <f t="shared" si="3"/>
        <v>0</v>
      </c>
      <c r="J8" s="67"/>
      <c r="K8" s="67">
        <f t="shared" si="0"/>
        <v>781.34670231641883</v>
      </c>
      <c r="L8" s="67">
        <f t="shared" si="1"/>
        <v>0</v>
      </c>
      <c r="M8" s="84">
        <f t="shared" si="4"/>
        <v>0</v>
      </c>
      <c r="O8" s="66" t="s">
        <v>3</v>
      </c>
      <c r="P8" s="84">
        <v>88.251556167417078</v>
      </c>
      <c r="Q8" s="84"/>
      <c r="R8" s="80"/>
      <c r="S8" s="84">
        <v>70.00490804100447</v>
      </c>
      <c r="T8" s="84"/>
      <c r="U8" s="84"/>
      <c r="V8" s="84">
        <v>82.430022225820082</v>
      </c>
      <c r="W8" s="84"/>
    </row>
    <row r="9" spans="1:23" x14ac:dyDescent="0.35">
      <c r="A9" s="66"/>
      <c r="B9" s="66" t="s">
        <v>4</v>
      </c>
      <c r="C9" s="67">
        <v>40.485536300832273</v>
      </c>
      <c r="D9" s="67">
        <v>0</v>
      </c>
      <c r="E9" s="84">
        <f t="shared" si="2"/>
        <v>0</v>
      </c>
      <c r="G9" s="67">
        <v>40.485536300832273</v>
      </c>
      <c r="H9" s="67">
        <v>0</v>
      </c>
      <c r="I9" s="84">
        <f t="shared" si="3"/>
        <v>0</v>
      </c>
      <c r="J9" s="67"/>
      <c r="K9" s="67">
        <f t="shared" si="0"/>
        <v>40.485536300832273</v>
      </c>
      <c r="L9" s="67">
        <f t="shared" si="1"/>
        <v>0</v>
      </c>
      <c r="M9" s="84">
        <f t="shared" si="4"/>
        <v>0</v>
      </c>
      <c r="O9" s="66" t="s">
        <v>4</v>
      </c>
      <c r="P9" s="84">
        <v>99.999999999999901</v>
      </c>
      <c r="Q9" s="84"/>
      <c r="R9" s="80"/>
      <c r="S9" s="84">
        <v>100.00000000000007</v>
      </c>
      <c r="T9" s="84"/>
      <c r="U9" s="84"/>
      <c r="V9" s="84">
        <v>100.00000000000007</v>
      </c>
      <c r="W9" s="84"/>
    </row>
    <row r="10" spans="1:23" x14ac:dyDescent="0.35">
      <c r="A10" s="66"/>
      <c r="B10" s="66" t="s">
        <v>5</v>
      </c>
      <c r="C10" s="67">
        <v>879.9922206310971</v>
      </c>
      <c r="D10" s="67">
        <v>311.14336868114714</v>
      </c>
      <c r="E10" s="84">
        <f t="shared" si="2"/>
        <v>0.35357513553700154</v>
      </c>
      <c r="G10" s="67">
        <v>878.858526565283</v>
      </c>
      <c r="H10" s="67">
        <v>404.27556425333739</v>
      </c>
      <c r="I10" s="84">
        <f t="shared" si="3"/>
        <v>0.46000073053089641</v>
      </c>
      <c r="J10" s="67"/>
      <c r="K10" s="67">
        <f t="shared" si="0"/>
        <v>878.858526565283</v>
      </c>
      <c r="L10" s="67">
        <f t="shared" si="1"/>
        <v>715.41893293448447</v>
      </c>
      <c r="M10" s="84">
        <f t="shared" si="4"/>
        <v>0.81403196454206783</v>
      </c>
      <c r="O10" s="66" t="s">
        <v>5</v>
      </c>
      <c r="P10" s="84">
        <v>49.273049677742179</v>
      </c>
      <c r="Q10" s="84">
        <v>57.761064484977943</v>
      </c>
      <c r="R10" s="80"/>
      <c r="S10" s="84">
        <v>44.765239008797472</v>
      </c>
      <c r="T10" s="84">
        <v>53.569512712873426</v>
      </c>
      <c r="U10" s="84"/>
      <c r="V10" s="84">
        <v>46.932069241297448</v>
      </c>
      <c r="W10" s="84">
        <v>54.771440382422085</v>
      </c>
    </row>
    <row r="11" spans="1:23" x14ac:dyDescent="0.35">
      <c r="A11" s="66"/>
      <c r="B11" s="66" t="s">
        <v>6</v>
      </c>
      <c r="C11" s="67">
        <v>4985.4061724157609</v>
      </c>
      <c r="D11" s="67">
        <v>29.170171514132434</v>
      </c>
      <c r="E11" s="84">
        <f t="shared" si="2"/>
        <v>5.8511123277238501E-3</v>
      </c>
      <c r="G11" s="67">
        <v>4991.7041672994874</v>
      </c>
      <c r="H11" s="67">
        <v>2901.2634743100448</v>
      </c>
      <c r="I11" s="84">
        <f t="shared" si="3"/>
        <v>0.58121703071190389</v>
      </c>
      <c r="J11" s="67"/>
      <c r="K11" s="67">
        <f t="shared" si="0"/>
        <v>4991.7041672994874</v>
      </c>
      <c r="L11" s="67">
        <f t="shared" si="1"/>
        <v>2930.4336458241773</v>
      </c>
      <c r="M11" s="84">
        <f t="shared" si="4"/>
        <v>0.58706076073605584</v>
      </c>
      <c r="O11" s="66" t="s">
        <v>6</v>
      </c>
      <c r="P11" s="84">
        <v>33.567344999693141</v>
      </c>
      <c r="Q11" s="84">
        <v>100.00000000000004</v>
      </c>
      <c r="R11" s="80"/>
      <c r="S11" s="84">
        <v>33.14839134965419</v>
      </c>
      <c r="T11" s="84">
        <v>36.768622349090691</v>
      </c>
      <c r="U11" s="84"/>
      <c r="V11" s="84">
        <v>33.172372496635852</v>
      </c>
      <c r="W11" s="84">
        <v>36.526560486133306</v>
      </c>
    </row>
    <row r="12" spans="1:23" x14ac:dyDescent="0.35">
      <c r="A12" s="66"/>
      <c r="B12" s="66" t="s">
        <v>7</v>
      </c>
      <c r="C12" s="67">
        <v>46241.695119617238</v>
      </c>
      <c r="D12" s="67">
        <v>15780.21458695965</v>
      </c>
      <c r="E12" s="84">
        <f t="shared" si="2"/>
        <v>0.3412551063740128</v>
      </c>
      <c r="G12" s="67">
        <v>45558.881534019129</v>
      </c>
      <c r="H12" s="67">
        <v>7758.7121864729688</v>
      </c>
      <c r="I12" s="84">
        <f t="shared" si="3"/>
        <v>0.17030076080071205</v>
      </c>
      <c r="J12" s="67"/>
      <c r="K12" s="67">
        <f t="shared" si="0"/>
        <v>45558.881534019129</v>
      </c>
      <c r="L12" s="67">
        <f t="shared" si="1"/>
        <v>23538.92677343262</v>
      </c>
      <c r="M12" s="84">
        <f t="shared" si="4"/>
        <v>0.51667042694750842</v>
      </c>
      <c r="O12" s="66" t="s">
        <v>7</v>
      </c>
      <c r="P12" s="84">
        <v>30.132531456585731</v>
      </c>
      <c r="Q12" s="84">
        <v>27.738447511602786</v>
      </c>
      <c r="R12" s="80"/>
      <c r="S12" s="84">
        <v>30.480448138258925</v>
      </c>
      <c r="T12" s="84">
        <v>24.280112120591216</v>
      </c>
      <c r="U12" s="84"/>
      <c r="V12" s="84">
        <v>30.291451825285272</v>
      </c>
      <c r="W12" s="84">
        <v>25.257020117803769</v>
      </c>
    </row>
    <row r="13" spans="1:23" x14ac:dyDescent="0.35">
      <c r="A13" s="66"/>
      <c r="B13" s="66" t="s">
        <v>8</v>
      </c>
      <c r="C13" s="67">
        <v>953.45738087852033</v>
      </c>
      <c r="D13" s="67">
        <v>902.78466596359783</v>
      </c>
      <c r="E13" s="84">
        <f t="shared" si="2"/>
        <v>0.94685371792052997</v>
      </c>
      <c r="G13" s="67">
        <v>849.57300728207838</v>
      </c>
      <c r="H13" s="67">
        <v>532.1105700923207</v>
      </c>
      <c r="I13" s="84">
        <f t="shared" si="3"/>
        <v>0.62632706728127885</v>
      </c>
      <c r="J13" s="67"/>
      <c r="K13" s="67">
        <f t="shared" si="0"/>
        <v>849.57300728207838</v>
      </c>
      <c r="L13" s="67">
        <f t="shared" si="1"/>
        <v>1434.8952360559185</v>
      </c>
      <c r="M13" s="84">
        <f t="shared" si="4"/>
        <v>1.6889604822149196</v>
      </c>
      <c r="O13" s="66" t="s">
        <v>8</v>
      </c>
      <c r="P13" s="84">
        <v>49.648185266145376</v>
      </c>
      <c r="Q13" s="84">
        <v>70.018876367981989</v>
      </c>
      <c r="R13" s="80"/>
      <c r="S13" s="84">
        <v>48.329818138385974</v>
      </c>
      <c r="T13" s="84">
        <v>49.165047958153146</v>
      </c>
      <c r="U13" s="84"/>
      <c r="V13" s="84">
        <v>46.393883869231821</v>
      </c>
      <c r="W13" s="84">
        <v>53.272073684247204</v>
      </c>
    </row>
    <row r="14" spans="1:23" x14ac:dyDescent="0.35">
      <c r="A14" s="66"/>
      <c r="B14" s="66" t="s">
        <v>9</v>
      </c>
      <c r="C14" s="67"/>
      <c r="D14" s="67"/>
      <c r="E14" s="84"/>
      <c r="G14" s="67"/>
      <c r="H14" s="67"/>
      <c r="I14" s="84"/>
      <c r="J14" s="67"/>
      <c r="K14" s="67">
        <f t="shared" si="0"/>
        <v>0</v>
      </c>
      <c r="L14" s="67">
        <f t="shared" si="1"/>
        <v>0</v>
      </c>
      <c r="M14" s="84"/>
      <c r="O14" s="66" t="s">
        <v>9</v>
      </c>
      <c r="P14" s="84"/>
      <c r="Q14" s="84"/>
      <c r="S14" s="84"/>
      <c r="T14" s="84"/>
      <c r="U14" s="84"/>
      <c r="V14" s="84"/>
      <c r="W14" s="84"/>
    </row>
    <row r="15" spans="1:23" x14ac:dyDescent="0.35">
      <c r="A15" s="66"/>
      <c r="B15" s="66" t="s">
        <v>10</v>
      </c>
      <c r="C15" s="67">
        <v>559.85747507089923</v>
      </c>
      <c r="D15" s="67">
        <v>103.34876944633018</v>
      </c>
      <c r="E15" s="84">
        <f>D15/C15</f>
        <v>0.18459835591771334</v>
      </c>
      <c r="G15" s="67">
        <v>559.85747507089923</v>
      </c>
      <c r="H15" s="67">
        <v>133.60136733620539</v>
      </c>
      <c r="I15" s="84">
        <f>H15/G15</f>
        <v>0.23863460485061197</v>
      </c>
      <c r="J15" s="67"/>
      <c r="K15" s="67">
        <f t="shared" si="0"/>
        <v>559.85747507089923</v>
      </c>
      <c r="L15" s="67">
        <f t="shared" si="1"/>
        <v>236.95013678253557</v>
      </c>
      <c r="M15" s="84">
        <f>L15/K15</f>
        <v>0.42323296076832534</v>
      </c>
      <c r="O15" s="66" t="s">
        <v>10</v>
      </c>
      <c r="P15" s="84">
        <v>73.759814861370558</v>
      </c>
      <c r="Q15" s="84">
        <v>70.192199303272133</v>
      </c>
      <c r="R15" s="80"/>
      <c r="S15" s="84">
        <v>73.759814861370558</v>
      </c>
      <c r="T15" s="84">
        <v>65.32216139817973</v>
      </c>
      <c r="U15" s="84"/>
      <c r="V15" s="84">
        <v>73.759814861370572</v>
      </c>
      <c r="W15" s="84">
        <v>65.537925944526549</v>
      </c>
    </row>
    <row r="16" spans="1:23" x14ac:dyDescent="0.35">
      <c r="A16" s="66"/>
      <c r="B16" s="66" t="s">
        <v>11</v>
      </c>
      <c r="C16" s="67">
        <v>31541.120064084786</v>
      </c>
      <c r="D16" s="67">
        <v>3589.4141234830026</v>
      </c>
      <c r="E16" s="84">
        <f>D16/C16</f>
        <v>0.1138010988890085</v>
      </c>
      <c r="G16" s="67">
        <v>26960.660530275552</v>
      </c>
      <c r="H16" s="67">
        <v>6084.2419704038894</v>
      </c>
      <c r="I16" s="84">
        <f>H16/G16</f>
        <v>0.22567110192168965</v>
      </c>
      <c r="J16" s="67"/>
      <c r="K16" s="67">
        <f t="shared" si="0"/>
        <v>26960.660530275552</v>
      </c>
      <c r="L16" s="67">
        <f t="shared" si="1"/>
        <v>9673.6560938868915</v>
      </c>
      <c r="M16" s="84">
        <f>L16/K16</f>
        <v>0.35880634612137308</v>
      </c>
      <c r="O16" s="66" t="s">
        <v>11</v>
      </c>
      <c r="P16" s="84">
        <v>22.366021858595349</v>
      </c>
      <c r="Q16" s="84">
        <v>48.288100786981474</v>
      </c>
      <c r="R16" s="80"/>
      <c r="S16" s="84">
        <v>20.168222721040191</v>
      </c>
      <c r="T16" s="84">
        <v>26.574143280495722</v>
      </c>
      <c r="U16" s="84"/>
      <c r="V16" s="84">
        <v>20.657382205395876</v>
      </c>
      <c r="W16" s="84">
        <v>32.087430316592204</v>
      </c>
    </row>
    <row r="17" spans="1:23" x14ac:dyDescent="0.35">
      <c r="A17" s="66"/>
      <c r="B17" s="66" t="s">
        <v>12</v>
      </c>
      <c r="C17" s="67"/>
      <c r="D17" s="67"/>
      <c r="E17" s="84"/>
      <c r="G17" s="67"/>
      <c r="H17" s="67"/>
      <c r="I17" s="84"/>
      <c r="J17" s="67"/>
      <c r="K17" s="67">
        <f t="shared" si="0"/>
        <v>0</v>
      </c>
      <c r="L17" s="67">
        <f t="shared" si="1"/>
        <v>0</v>
      </c>
      <c r="M17" s="84"/>
      <c r="O17" s="66" t="s">
        <v>12</v>
      </c>
      <c r="P17" s="84"/>
      <c r="Q17" s="84"/>
      <c r="S17" s="84"/>
      <c r="T17" s="84"/>
      <c r="U17" s="84"/>
      <c r="V17" s="84"/>
      <c r="W17" s="84"/>
    </row>
    <row r="18" spans="1:23" x14ac:dyDescent="0.35">
      <c r="A18" s="66"/>
      <c r="B18" s="66" t="s">
        <v>13</v>
      </c>
      <c r="C18" s="67">
        <v>4502.8840680388339</v>
      </c>
      <c r="D18" s="67">
        <v>1154.1489838588529</v>
      </c>
      <c r="E18" s="84">
        <f>D18/C18</f>
        <v>0.25631327976017065</v>
      </c>
      <c r="G18" s="67">
        <v>4759.8545519538156</v>
      </c>
      <c r="H18" s="67">
        <v>2286.7906263802297</v>
      </c>
      <c r="I18" s="84">
        <f>H18/G18</f>
        <v>0.48043287907643151</v>
      </c>
      <c r="J18" s="67"/>
      <c r="K18" s="67">
        <f t="shared" si="0"/>
        <v>4759.8545519538156</v>
      </c>
      <c r="L18" s="67">
        <f t="shared" si="1"/>
        <v>3440.9396102390829</v>
      </c>
      <c r="M18" s="84">
        <f>L18/K18</f>
        <v>0.72290856215903754</v>
      </c>
      <c r="O18" s="66" t="s">
        <v>13</v>
      </c>
      <c r="P18" s="84">
        <v>51.227495606484695</v>
      </c>
      <c r="Q18" s="84">
        <v>43.330373695590843</v>
      </c>
      <c r="R18" s="80"/>
      <c r="S18" s="84">
        <v>47.433046395509145</v>
      </c>
      <c r="T18" s="84">
        <v>73.324687324023358</v>
      </c>
      <c r="U18" s="84"/>
      <c r="V18" s="84">
        <v>48.968928720465208</v>
      </c>
      <c r="W18" s="84">
        <v>60.410620812450475</v>
      </c>
    </row>
    <row r="19" spans="1:23" x14ac:dyDescent="0.35">
      <c r="A19" s="66"/>
      <c r="B19" s="66"/>
      <c r="C19" s="67"/>
      <c r="D19" s="67"/>
      <c r="E19" s="84"/>
      <c r="G19" s="67"/>
      <c r="H19" s="67"/>
      <c r="I19" s="84"/>
      <c r="J19" s="67"/>
      <c r="K19" s="67">
        <f t="shared" si="0"/>
        <v>0</v>
      </c>
      <c r="L19" s="67">
        <f t="shared" si="1"/>
        <v>0</v>
      </c>
      <c r="M19" s="84"/>
      <c r="O19" s="96"/>
      <c r="P19" s="96"/>
      <c r="Q19" s="96"/>
      <c r="R19" s="96"/>
      <c r="S19" s="96"/>
      <c r="T19" s="96"/>
      <c r="U19" s="96"/>
      <c r="V19" s="96"/>
      <c r="W19" s="96"/>
    </row>
    <row r="20" spans="1:23" ht="15" thickBot="1" x14ac:dyDescent="0.4">
      <c r="B20" s="71" t="s">
        <v>167</v>
      </c>
      <c r="C20" s="72">
        <f>SUM(C5:C19)</f>
        <v>95002.970035637569</v>
      </c>
      <c r="D20" s="72">
        <f>SUM(D5:D19)</f>
        <v>22174.776082923938</v>
      </c>
      <c r="E20" s="31">
        <f>D20/C20</f>
        <v>0.23341139834476463</v>
      </c>
      <c r="F20" s="31"/>
      <c r="G20" s="72">
        <f>SUM(G5:G19)</f>
        <v>87932.043616272436</v>
      </c>
      <c r="H20" s="72">
        <f>SUM(H5:H19)</f>
        <v>20575.660013849621</v>
      </c>
      <c r="I20" s="31">
        <f>H20/G20</f>
        <v>0.2339950166931177</v>
      </c>
      <c r="J20" s="72"/>
      <c r="K20" s="72">
        <f>SUM(K5:K19)</f>
        <v>87932.043616272436</v>
      </c>
      <c r="L20" s="72">
        <f>SUM(L5:L19)</f>
        <v>42750.43609677357</v>
      </c>
      <c r="M20" s="31">
        <f>L20/K20</f>
        <v>0.48617585056174339</v>
      </c>
      <c r="O20" s="73" t="s">
        <v>14</v>
      </c>
      <c r="P20" s="31">
        <v>16.984378890830932</v>
      </c>
      <c r="Q20" s="73">
        <v>21.569109413579639</v>
      </c>
      <c r="R20" s="31"/>
      <c r="S20" s="31">
        <v>17.329432566442581</v>
      </c>
      <c r="T20" s="31">
        <v>15.571955307420144</v>
      </c>
      <c r="U20" s="31"/>
      <c r="V20" s="74">
        <v>16.996913659993201</v>
      </c>
      <c r="W20" s="31">
        <v>16.752720139199052</v>
      </c>
    </row>
    <row r="21" spans="1:23" x14ac:dyDescent="0.35">
      <c r="B21" s="75" t="s">
        <v>235</v>
      </c>
      <c r="C21" s="105"/>
      <c r="D21" s="105"/>
      <c r="E21" s="105"/>
      <c r="F21" s="105"/>
      <c r="G21" s="105"/>
      <c r="H21" s="105"/>
      <c r="I21" s="105"/>
      <c r="J21" s="105"/>
      <c r="K21" s="105"/>
      <c r="L21" s="105"/>
      <c r="M21" s="105"/>
    </row>
    <row r="22" spans="1:23" x14ac:dyDescent="0.35">
      <c r="B22" s="106"/>
      <c r="C22" s="107"/>
      <c r="D22" s="107"/>
      <c r="E22" s="107"/>
      <c r="F22" s="107"/>
      <c r="G22" s="107"/>
      <c r="H22" s="107"/>
      <c r="I22" s="107"/>
      <c r="J22" s="107"/>
      <c r="K22" s="107"/>
      <c r="L22" s="107"/>
      <c r="M22" s="107"/>
    </row>
    <row r="23" spans="1:23" x14ac:dyDescent="0.35">
      <c r="B23" s="108"/>
      <c r="C23" s="109"/>
      <c r="D23" s="109"/>
      <c r="E23" s="109"/>
      <c r="F23" s="109"/>
      <c r="G23" s="109"/>
      <c r="H23" s="109"/>
      <c r="I23" s="109"/>
      <c r="J23" s="109"/>
      <c r="K23" s="109"/>
      <c r="L23" s="109"/>
      <c r="M23" s="109"/>
    </row>
    <row r="24" spans="1:23" x14ac:dyDescent="0.35">
      <c r="B24" s="47" t="s">
        <v>232</v>
      </c>
      <c r="O24" s="51" t="s">
        <v>248</v>
      </c>
    </row>
    <row r="25" spans="1:23" ht="15" thickBot="1" x14ac:dyDescent="0.4"/>
    <row r="26" spans="1:23" ht="15" customHeight="1" thickBot="1" x14ac:dyDescent="0.4">
      <c r="B26" s="52" t="s">
        <v>210</v>
      </c>
      <c r="C26" s="53" t="s">
        <v>180</v>
      </c>
      <c r="D26" s="53"/>
      <c r="E26" s="53"/>
      <c r="F26" s="54"/>
      <c r="G26" s="53" t="s">
        <v>181</v>
      </c>
      <c r="H26" s="53"/>
      <c r="I26" s="53"/>
      <c r="J26" s="54"/>
      <c r="K26" s="53" t="s">
        <v>266</v>
      </c>
      <c r="L26" s="53"/>
      <c r="M26" s="53"/>
      <c r="O26" s="57" t="s">
        <v>210</v>
      </c>
      <c r="P26" s="53" t="s">
        <v>180</v>
      </c>
      <c r="Q26" s="53"/>
      <c r="R26" s="54"/>
      <c r="S26" s="53" t="s">
        <v>181</v>
      </c>
      <c r="T26" s="53"/>
      <c r="U26" s="54"/>
      <c r="V26" s="53" t="s">
        <v>182</v>
      </c>
      <c r="W26" s="53"/>
    </row>
    <row r="27" spans="1:23" ht="36.5" thickBot="1" x14ac:dyDescent="0.4">
      <c r="B27" s="117"/>
      <c r="C27" s="60" t="s">
        <v>183</v>
      </c>
      <c r="D27" s="60" t="s">
        <v>185</v>
      </c>
      <c r="E27" s="60" t="s">
        <v>187</v>
      </c>
      <c r="F27" s="61"/>
      <c r="G27" s="60" t="s">
        <v>183</v>
      </c>
      <c r="H27" s="60" t="s">
        <v>185</v>
      </c>
      <c r="I27" s="60" t="s">
        <v>187</v>
      </c>
      <c r="J27" s="60"/>
      <c r="K27" s="60" t="s">
        <v>265</v>
      </c>
      <c r="L27" s="60" t="s">
        <v>185</v>
      </c>
      <c r="M27" s="60" t="s">
        <v>259</v>
      </c>
      <c r="O27" s="63"/>
      <c r="P27" s="60" t="s">
        <v>183</v>
      </c>
      <c r="Q27" s="60" t="s">
        <v>185</v>
      </c>
      <c r="R27" s="61"/>
      <c r="S27" s="60" t="s">
        <v>183</v>
      </c>
      <c r="T27" s="60" t="s">
        <v>185</v>
      </c>
      <c r="U27" s="60"/>
      <c r="V27" s="60" t="s">
        <v>183</v>
      </c>
      <c r="W27" s="60" t="s">
        <v>185</v>
      </c>
    </row>
    <row r="28" spans="1:23" x14ac:dyDescent="0.35">
      <c r="B28" s="36" t="s">
        <v>169</v>
      </c>
      <c r="C28" s="67">
        <v>2028.0852064078626</v>
      </c>
      <c r="D28" s="67">
        <v>158.22322469825883</v>
      </c>
      <c r="E28" s="84">
        <f>D28/C28</f>
        <v>7.801606372273838E-2</v>
      </c>
      <c r="G28" s="67">
        <v>2128.9400224483538</v>
      </c>
      <c r="H28" s="67">
        <v>192.28934206749062</v>
      </c>
      <c r="I28" s="84">
        <f>H28/G28</f>
        <v>9.0321634259264524E-2</v>
      </c>
      <c r="K28" s="67">
        <f>G28</f>
        <v>2128.9400224483538</v>
      </c>
      <c r="L28" s="67">
        <f>H28+D28</f>
        <v>350.51256676574945</v>
      </c>
      <c r="M28" s="84">
        <f>L28/K28</f>
        <v>0.16464182319361351</v>
      </c>
      <c r="O28" s="36" t="s">
        <v>169</v>
      </c>
      <c r="P28" s="84">
        <v>51.776322832804411</v>
      </c>
      <c r="Q28" s="84">
        <v>71.692999928078976</v>
      </c>
      <c r="R28" s="84"/>
      <c r="S28" s="84">
        <v>49.447090035731648</v>
      </c>
      <c r="T28" s="84">
        <v>50.049986147925537</v>
      </c>
      <c r="U28" s="84"/>
      <c r="V28" s="84">
        <v>50.525275355568056</v>
      </c>
      <c r="W28" s="84">
        <v>53.650148735475675</v>
      </c>
    </row>
    <row r="29" spans="1:23" x14ac:dyDescent="0.35">
      <c r="B29" s="36" t="s">
        <v>170</v>
      </c>
      <c r="C29" s="67">
        <v>33054.434920034197</v>
      </c>
      <c r="D29" s="67">
        <v>4595.5475588929321</v>
      </c>
      <c r="E29" s="84">
        <f t="shared" ref="E29:E37" si="5">D29/C29</f>
        <v>0.13902968149389189</v>
      </c>
      <c r="G29" s="67">
        <v>28370.091012628523</v>
      </c>
      <c r="H29" s="67">
        <v>6749.9539078324142</v>
      </c>
      <c r="I29" s="84">
        <f t="shared" ref="I29:I37" si="6">H29/G29</f>
        <v>0.23792500012875437</v>
      </c>
      <c r="K29" s="67">
        <f t="shared" ref="K29:K37" si="7">G29</f>
        <v>28370.091012628523</v>
      </c>
      <c r="L29" s="67">
        <f t="shared" ref="L29:L37" si="8">H29+D29</f>
        <v>11345.501466725345</v>
      </c>
      <c r="M29" s="84">
        <f t="shared" ref="M29:M37" si="9">L29/K29</f>
        <v>0.39991064750814737</v>
      </c>
      <c r="O29" s="36" t="s">
        <v>170</v>
      </c>
      <c r="P29" s="84">
        <v>21.42649648357007</v>
      </c>
      <c r="Q29" s="84">
        <v>40.17704554741178</v>
      </c>
      <c r="R29" s="84"/>
      <c r="S29" s="84">
        <v>19.275865047962924</v>
      </c>
      <c r="T29" s="84">
        <v>24.299232308369643</v>
      </c>
      <c r="U29" s="84"/>
      <c r="V29" s="84">
        <v>19.767305400265904</v>
      </c>
      <c r="W29" s="84">
        <v>28.209705151051583</v>
      </c>
    </row>
    <row r="30" spans="1:23" x14ac:dyDescent="0.35">
      <c r="B30" s="36" t="s">
        <v>171</v>
      </c>
      <c r="C30" s="67">
        <v>4985.4061724157609</v>
      </c>
      <c r="D30" s="67">
        <v>29.170171514132434</v>
      </c>
      <c r="E30" s="84">
        <f t="shared" si="5"/>
        <v>5.8511123277238501E-3</v>
      </c>
      <c r="G30" s="67">
        <v>4991.7041672994892</v>
      </c>
      <c r="H30" s="67">
        <v>2901.2634743100448</v>
      </c>
      <c r="I30" s="84">
        <f t="shared" si="6"/>
        <v>0.58121703071190367</v>
      </c>
      <c r="K30" s="67">
        <f t="shared" si="7"/>
        <v>4991.7041672994892</v>
      </c>
      <c r="L30" s="67">
        <f t="shared" si="8"/>
        <v>2930.4336458241773</v>
      </c>
      <c r="M30" s="84">
        <f t="shared" si="9"/>
        <v>0.58706076073605562</v>
      </c>
      <c r="O30" s="36" t="s">
        <v>171</v>
      </c>
      <c r="P30" s="84">
        <v>33.567344999693141</v>
      </c>
      <c r="Q30" s="84">
        <v>100.00000000000004</v>
      </c>
      <c r="R30" s="84"/>
      <c r="S30" s="84">
        <v>33.14839134965419</v>
      </c>
      <c r="T30" s="84">
        <v>36.768622349090691</v>
      </c>
      <c r="U30" s="84"/>
      <c r="V30" s="84">
        <v>33.172372496635852</v>
      </c>
      <c r="W30" s="84">
        <v>36.526560486133306</v>
      </c>
    </row>
    <row r="31" spans="1:23" x14ac:dyDescent="0.35">
      <c r="B31" s="36" t="s">
        <v>172</v>
      </c>
      <c r="C31" s="67">
        <v>879.99222063109676</v>
      </c>
      <c r="D31" s="67">
        <v>311.14336868114708</v>
      </c>
      <c r="E31" s="84">
        <f t="shared" si="5"/>
        <v>0.35357513553700165</v>
      </c>
      <c r="G31" s="67">
        <v>878.85852656528289</v>
      </c>
      <c r="H31" s="67">
        <v>404.27556425333739</v>
      </c>
      <c r="I31" s="84">
        <f t="shared" si="6"/>
        <v>0.46000073053089646</v>
      </c>
      <c r="K31" s="67">
        <f t="shared" si="7"/>
        <v>878.85852656528289</v>
      </c>
      <c r="L31" s="67">
        <f t="shared" si="8"/>
        <v>715.41893293448447</v>
      </c>
      <c r="M31" s="84">
        <f t="shared" si="9"/>
        <v>0.81403196454206794</v>
      </c>
      <c r="O31" s="36" t="s">
        <v>172</v>
      </c>
      <c r="P31" s="84">
        <v>49.273049677742179</v>
      </c>
      <c r="Q31" s="84">
        <v>57.761064484977943</v>
      </c>
      <c r="R31" s="84"/>
      <c r="S31" s="84">
        <v>44.765239008797472</v>
      </c>
      <c r="T31" s="84">
        <v>53.569512712873426</v>
      </c>
      <c r="U31" s="84"/>
      <c r="V31" s="84">
        <v>46.932069241297448</v>
      </c>
      <c r="W31" s="84">
        <v>54.771440382422078</v>
      </c>
    </row>
    <row r="32" spans="1:23" x14ac:dyDescent="0.35">
      <c r="B32" s="36" t="s">
        <v>173</v>
      </c>
      <c r="C32" s="67">
        <v>363.85187754274813</v>
      </c>
      <c r="D32" s="67">
        <v>146.32818831896827</v>
      </c>
      <c r="E32" s="84">
        <f t="shared" si="5"/>
        <v>0.40216416995615617</v>
      </c>
      <c r="G32" s="67">
        <v>421.88156274058952</v>
      </c>
      <c r="H32" s="67">
        <v>282.374912533138</v>
      </c>
      <c r="I32" s="84">
        <f t="shared" si="6"/>
        <v>0.66932271393610854</v>
      </c>
      <c r="K32" s="67">
        <f t="shared" si="7"/>
        <v>421.88156274058952</v>
      </c>
      <c r="L32" s="67">
        <f t="shared" si="8"/>
        <v>428.70310085210627</v>
      </c>
      <c r="M32" s="84">
        <f t="shared" si="9"/>
        <v>1.0161693202879103</v>
      </c>
      <c r="O32" s="36" t="s">
        <v>173</v>
      </c>
      <c r="P32" s="84">
        <v>65.68654380807817</v>
      </c>
      <c r="Q32" s="84">
        <v>72.467317325274507</v>
      </c>
      <c r="R32" s="84"/>
      <c r="S32" s="84">
        <v>57.880546279011014</v>
      </c>
      <c r="T32" s="84">
        <v>51.430470140423523</v>
      </c>
      <c r="U32" s="84"/>
      <c r="V32" s="84">
        <v>61.053764594950145</v>
      </c>
      <c r="W32" s="84">
        <v>50.82133497931288</v>
      </c>
    </row>
    <row r="33" spans="2:23" x14ac:dyDescent="0.35">
      <c r="B33" s="36" t="s">
        <v>174</v>
      </c>
      <c r="C33" s="67">
        <v>2946.6204509498211</v>
      </c>
      <c r="D33" s="67">
        <v>0</v>
      </c>
      <c r="E33" s="84">
        <f t="shared" si="5"/>
        <v>0</v>
      </c>
      <c r="G33" s="67">
        <v>821.83223861725105</v>
      </c>
      <c r="H33" s="67">
        <v>0</v>
      </c>
      <c r="I33" s="84">
        <f t="shared" si="6"/>
        <v>0</v>
      </c>
      <c r="K33" s="67">
        <f t="shared" si="7"/>
        <v>821.83223861725105</v>
      </c>
      <c r="L33" s="67">
        <f t="shared" si="8"/>
        <v>0</v>
      </c>
      <c r="M33" s="84">
        <f t="shared" si="9"/>
        <v>0</v>
      </c>
      <c r="O33" s="36" t="s">
        <v>174</v>
      </c>
      <c r="P33" s="84">
        <v>87.049854367804883</v>
      </c>
      <c r="Q33" s="84"/>
      <c r="R33" s="84"/>
      <c r="S33" s="84">
        <v>66.738351681171608</v>
      </c>
      <c r="T33" s="84"/>
      <c r="U33" s="84"/>
      <c r="V33" s="84">
        <v>80.6874986007887</v>
      </c>
      <c r="W33" s="84"/>
    </row>
    <row r="34" spans="2:23" x14ac:dyDescent="0.35">
      <c r="B34" s="36" t="s">
        <v>175</v>
      </c>
      <c r="C34" s="67"/>
      <c r="D34" s="67"/>
      <c r="E34" s="84"/>
      <c r="G34" s="67"/>
      <c r="H34" s="67"/>
      <c r="I34" s="84"/>
      <c r="K34" s="67">
        <f t="shared" si="7"/>
        <v>0</v>
      </c>
      <c r="L34" s="67">
        <f t="shared" si="8"/>
        <v>0</v>
      </c>
      <c r="M34" s="84"/>
      <c r="O34" s="36" t="s">
        <v>175</v>
      </c>
      <c r="P34" s="84"/>
      <c r="Q34" s="84"/>
      <c r="R34" s="84"/>
      <c r="S34" s="84"/>
      <c r="T34" s="84"/>
      <c r="U34" s="84"/>
      <c r="V34" s="84"/>
      <c r="W34" s="84"/>
    </row>
    <row r="35" spans="2:23" x14ac:dyDescent="0.35">
      <c r="B35" s="36" t="s">
        <v>176</v>
      </c>
      <c r="C35" s="67"/>
      <c r="D35" s="67"/>
      <c r="E35" s="84"/>
      <c r="G35" s="67"/>
      <c r="H35" s="67"/>
      <c r="I35" s="84"/>
      <c r="K35" s="67">
        <f t="shared" si="7"/>
        <v>0</v>
      </c>
      <c r="L35" s="67">
        <f t="shared" si="8"/>
        <v>0</v>
      </c>
      <c r="M35" s="84"/>
      <c r="O35" s="36" t="s">
        <v>176</v>
      </c>
      <c r="P35" s="84"/>
      <c r="Q35" s="84"/>
      <c r="R35" s="84"/>
      <c r="S35" s="84"/>
      <c r="T35" s="84"/>
      <c r="U35" s="84"/>
      <c r="V35" s="84"/>
      <c r="W35" s="84"/>
    </row>
    <row r="36" spans="2:23" x14ac:dyDescent="0.35">
      <c r="B36" s="36" t="s">
        <v>177</v>
      </c>
      <c r="C36" s="67">
        <v>4502.8840680388348</v>
      </c>
      <c r="D36" s="67">
        <v>1154.1489838588529</v>
      </c>
      <c r="E36" s="84">
        <f t="shared" si="5"/>
        <v>0.2563132797601706</v>
      </c>
      <c r="G36" s="67">
        <v>4759.8545519538166</v>
      </c>
      <c r="H36" s="67">
        <v>2286.7906263802297</v>
      </c>
      <c r="I36" s="84">
        <f t="shared" si="6"/>
        <v>0.48043287907643145</v>
      </c>
      <c r="K36" s="67">
        <f t="shared" si="7"/>
        <v>4759.8545519538166</v>
      </c>
      <c r="L36" s="67">
        <f t="shared" si="8"/>
        <v>3440.9396102390829</v>
      </c>
      <c r="M36" s="84">
        <f t="shared" si="9"/>
        <v>0.72290856215903743</v>
      </c>
      <c r="O36" s="36" t="s">
        <v>177</v>
      </c>
      <c r="P36" s="84">
        <v>51.227495606484695</v>
      </c>
      <c r="Q36" s="84">
        <v>43.330373695590843</v>
      </c>
      <c r="R36" s="84"/>
      <c r="S36" s="84">
        <v>47.433046395509145</v>
      </c>
      <c r="T36" s="84">
        <v>73.324687324023358</v>
      </c>
      <c r="U36" s="84"/>
      <c r="V36" s="84">
        <v>48.968928720465193</v>
      </c>
      <c r="W36" s="84">
        <v>60.410620812450475</v>
      </c>
    </row>
    <row r="37" spans="2:23" x14ac:dyDescent="0.35">
      <c r="B37" s="36" t="s">
        <v>178</v>
      </c>
      <c r="C37" s="67">
        <v>46241.695119617267</v>
      </c>
      <c r="D37" s="67">
        <v>15780.214586959641</v>
      </c>
      <c r="E37" s="84">
        <f t="shared" si="5"/>
        <v>0.34125510637401241</v>
      </c>
      <c r="G37" s="67">
        <v>45558.881534019136</v>
      </c>
      <c r="H37" s="67">
        <v>7758.7121864729725</v>
      </c>
      <c r="I37" s="84">
        <f t="shared" si="6"/>
        <v>0.1703007608007121</v>
      </c>
      <c r="K37" s="67">
        <f t="shared" si="7"/>
        <v>45558.881534019136</v>
      </c>
      <c r="L37" s="67">
        <f t="shared" si="8"/>
        <v>23538.926773432613</v>
      </c>
      <c r="M37" s="84">
        <f t="shared" si="9"/>
        <v>0.5166704269475082</v>
      </c>
      <c r="O37" s="36" t="s">
        <v>178</v>
      </c>
      <c r="P37" s="84">
        <v>30.132531456585731</v>
      </c>
      <c r="Q37" s="84">
        <v>27.738447511602786</v>
      </c>
      <c r="R37" s="84"/>
      <c r="S37" s="84">
        <v>30.480448138258925</v>
      </c>
      <c r="T37" s="84">
        <v>24.280112120591216</v>
      </c>
      <c r="U37" s="84"/>
      <c r="V37" s="84">
        <v>30.291451825285282</v>
      </c>
      <c r="W37" s="84">
        <v>25.257020117803769</v>
      </c>
    </row>
    <row r="39" spans="2:23" ht="15" thickBot="1" x14ac:dyDescent="0.4">
      <c r="B39" s="71" t="s">
        <v>14</v>
      </c>
      <c r="C39" s="72">
        <f>SUM(C28:C37)</f>
        <v>95002.970035637583</v>
      </c>
      <c r="D39" s="72">
        <f>SUM(D28:D37)</f>
        <v>22174.776082923934</v>
      </c>
      <c r="E39" s="31">
        <f>D39/C39</f>
        <v>0.23341139834476454</v>
      </c>
      <c r="F39" s="31"/>
      <c r="G39" s="72">
        <f>SUM(G28:G37)</f>
        <v>87932.043616272451</v>
      </c>
      <c r="H39" s="72">
        <f>SUM(H28:H37)</f>
        <v>20575.660013849629</v>
      </c>
      <c r="I39" s="31">
        <f>H39/G39</f>
        <v>0.23399501669311773</v>
      </c>
      <c r="J39" s="31"/>
      <c r="K39" s="72">
        <f>SUM(K28:K37)</f>
        <v>87932.043616272451</v>
      </c>
      <c r="L39" s="72">
        <f>SUM(L28:L37)</f>
        <v>42750.436096773556</v>
      </c>
      <c r="M39" s="31">
        <f>L39/K39</f>
        <v>0.48617585056174317</v>
      </c>
      <c r="O39" s="73" t="s">
        <v>14</v>
      </c>
      <c r="P39" s="31">
        <v>16.984378890830932</v>
      </c>
      <c r="Q39" s="73">
        <v>21.569109413579639</v>
      </c>
      <c r="R39" s="31"/>
      <c r="S39" s="31">
        <v>17.329432566442581</v>
      </c>
      <c r="T39" s="31">
        <v>15.571955307420144</v>
      </c>
      <c r="U39" s="31"/>
      <c r="V39" s="74">
        <v>16.996913659993201</v>
      </c>
      <c r="W39" s="31">
        <v>16.752720139199052</v>
      </c>
    </row>
    <row r="40" spans="2:23" x14ac:dyDescent="0.35">
      <c r="B40" s="75" t="s">
        <v>236</v>
      </c>
      <c r="C40" s="105"/>
      <c r="D40" s="105"/>
      <c r="E40" s="105"/>
      <c r="F40" s="105"/>
      <c r="G40" s="105"/>
      <c r="H40" s="105"/>
      <c r="I40" s="105"/>
      <c r="J40" s="105"/>
      <c r="K40" s="105"/>
      <c r="L40" s="105"/>
      <c r="M40" s="105"/>
    </row>
    <row r="41" spans="2:23" x14ac:dyDescent="0.35">
      <c r="B41" s="106"/>
      <c r="C41" s="107"/>
      <c r="D41" s="107"/>
      <c r="E41" s="107"/>
      <c r="F41" s="107"/>
      <c r="G41" s="107"/>
      <c r="H41" s="107"/>
      <c r="I41" s="107"/>
      <c r="J41" s="107"/>
      <c r="K41" s="107"/>
      <c r="L41" s="107"/>
      <c r="M41" s="107"/>
    </row>
    <row r="42" spans="2:23" x14ac:dyDescent="0.35">
      <c r="F42" s="118"/>
    </row>
    <row r="43" spans="2:23" x14ac:dyDescent="0.35">
      <c r="F43" s="118"/>
    </row>
    <row r="44" spans="2:23" x14ac:dyDescent="0.35">
      <c r="F44" s="118"/>
    </row>
    <row r="45" spans="2:23" x14ac:dyDescent="0.35">
      <c r="F45" s="118"/>
    </row>
    <row r="46" spans="2:23" x14ac:dyDescent="0.35">
      <c r="F46" s="118"/>
    </row>
    <row r="47" spans="2:23" x14ac:dyDescent="0.35">
      <c r="F47" s="118"/>
    </row>
    <row r="48" spans="2:23" x14ac:dyDescent="0.35">
      <c r="F48" s="118"/>
    </row>
    <row r="50" spans="5:7" x14ac:dyDescent="0.35">
      <c r="E50" s="118"/>
      <c r="F50" s="118"/>
      <c r="G50" s="118"/>
    </row>
  </sheetData>
  <mergeCells count="16">
    <mergeCell ref="V26:W26"/>
    <mergeCell ref="B21:M22"/>
    <mergeCell ref="B40:M41"/>
    <mergeCell ref="P26:Q26"/>
    <mergeCell ref="B26:B27"/>
    <mergeCell ref="S26:T26"/>
    <mergeCell ref="C26:E26"/>
    <mergeCell ref="G26:I26"/>
    <mergeCell ref="K26:M26"/>
    <mergeCell ref="S3:T3"/>
    <mergeCell ref="V3:W3"/>
    <mergeCell ref="B3:B4"/>
    <mergeCell ref="P3:Q3"/>
    <mergeCell ref="C3:E3"/>
    <mergeCell ref="G3:I3"/>
    <mergeCell ref="K3:M3"/>
  </mergeCells>
  <pageMargins left="0.7" right="0.7" top="0.75" bottom="0.75" header="0.3" footer="0.3"/>
  <pageSetup orientation="landscape" r:id="rId1"/>
  <rowBreaks count="1" manualBreakCount="1">
    <brk id="2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U41"/>
  <sheetViews>
    <sheetView view="pageBreakPreview" zoomScaleNormal="100" zoomScaleSheetLayoutView="100" workbookViewId="0">
      <pane xSplit="2" ySplit="4" topLeftCell="C5" activePane="bottomRight" state="frozen"/>
      <selection activeCell="G24" sqref="G24"/>
      <selection pane="topRight" activeCell="G24" sqref="G24"/>
      <selection pane="bottomLeft" activeCell="G24" sqref="G24"/>
      <selection pane="bottomRight" activeCell="AD4" sqref="AD4"/>
    </sheetView>
  </sheetViews>
  <sheetFormatPr defaultRowHeight="14.5" x14ac:dyDescent="0.35"/>
  <cols>
    <col min="1" max="1" width="8.7265625" style="49"/>
    <col min="2" max="2" width="12.81640625" style="49" customWidth="1"/>
    <col min="3" max="8" width="8.7265625" style="49"/>
    <col min="9" max="9" width="6.1796875" style="49" bestFit="1" customWidth="1"/>
    <col min="10" max="10" width="7.81640625" style="49" bestFit="1" customWidth="1"/>
    <col min="11" max="11" width="8.453125" style="49" bestFit="1" customWidth="1"/>
    <col min="12" max="13" width="6.81640625" style="49" bestFit="1" customWidth="1"/>
    <col min="14" max="14" width="8.7265625" style="49"/>
    <col min="15" max="15" width="6.90625" style="49" bestFit="1" customWidth="1"/>
    <col min="16" max="16" width="7.81640625" style="49" bestFit="1" customWidth="1"/>
    <col min="17" max="17" width="8.7265625" style="49"/>
    <col min="18" max="19" width="6.81640625" style="49" bestFit="1" customWidth="1"/>
    <col min="20" max="20" width="8.7265625" style="49"/>
    <col min="21" max="21" width="13" style="49" customWidth="1"/>
    <col min="22" max="43" width="8.7265625" style="49"/>
    <col min="44" max="44" width="13.08984375" style="49" customWidth="1"/>
    <col min="45" max="45" width="12.453125" style="49" customWidth="1"/>
    <col min="46" max="16384" width="8.7265625" style="49"/>
  </cols>
  <sheetData>
    <row r="1" spans="2:47" x14ac:dyDescent="0.35">
      <c r="U1" s="51" t="s">
        <v>213</v>
      </c>
      <c r="AU1" s="51"/>
    </row>
    <row r="2" spans="2:47" ht="15" thickBot="1" x14ac:dyDescent="0.4">
      <c r="B2" s="50" t="s">
        <v>190</v>
      </c>
      <c r="AH2" s="82"/>
      <c r="AR2" s="58"/>
      <c r="AS2" s="58"/>
    </row>
    <row r="3" spans="2:47" ht="15" thickBot="1" x14ac:dyDescent="0.4">
      <c r="B3" s="52" t="s">
        <v>179</v>
      </c>
      <c r="C3" s="53" t="s">
        <v>180</v>
      </c>
      <c r="D3" s="53"/>
      <c r="E3" s="53"/>
      <c r="F3" s="53"/>
      <c r="G3" s="53"/>
      <c r="H3" s="54"/>
      <c r="I3" s="53" t="s">
        <v>181</v>
      </c>
      <c r="J3" s="102"/>
      <c r="K3" s="102"/>
      <c r="L3" s="102"/>
      <c r="M3" s="102"/>
      <c r="N3" s="54"/>
      <c r="O3" s="53" t="s">
        <v>182</v>
      </c>
      <c r="P3" s="53"/>
      <c r="Q3" s="53"/>
      <c r="R3" s="102" t="s">
        <v>202</v>
      </c>
      <c r="S3" s="102"/>
      <c r="T3" s="103"/>
      <c r="U3" s="52" t="s">
        <v>179</v>
      </c>
      <c r="V3" s="53" t="s">
        <v>180</v>
      </c>
      <c r="W3" s="53"/>
      <c r="X3" s="53"/>
      <c r="Y3" s="54"/>
      <c r="Z3" s="53" t="s">
        <v>181</v>
      </c>
      <c r="AA3" s="102"/>
      <c r="AB3" s="102"/>
      <c r="AC3" s="54"/>
      <c r="AD3" s="53" t="s">
        <v>182</v>
      </c>
      <c r="AE3" s="102"/>
      <c r="AF3" s="102"/>
      <c r="AG3" s="103"/>
      <c r="AR3" s="58"/>
      <c r="AS3" s="119"/>
    </row>
    <row r="4" spans="2:47" ht="48.5" thickBot="1" x14ac:dyDescent="0.4">
      <c r="B4" s="59"/>
      <c r="C4" s="60" t="s">
        <v>183</v>
      </c>
      <c r="D4" s="60" t="s">
        <v>184</v>
      </c>
      <c r="E4" s="60" t="s">
        <v>185</v>
      </c>
      <c r="F4" s="60" t="s">
        <v>186</v>
      </c>
      <c r="G4" s="60" t="s">
        <v>187</v>
      </c>
      <c r="H4" s="61"/>
      <c r="I4" s="60" t="s">
        <v>183</v>
      </c>
      <c r="J4" s="60" t="s">
        <v>184</v>
      </c>
      <c r="K4" s="60" t="s">
        <v>185</v>
      </c>
      <c r="L4" s="60" t="s">
        <v>186</v>
      </c>
      <c r="M4" s="60" t="s">
        <v>187</v>
      </c>
      <c r="N4" s="60"/>
      <c r="O4" s="60" t="s">
        <v>183</v>
      </c>
      <c r="P4" s="60" t="s">
        <v>184</v>
      </c>
      <c r="Q4" s="60" t="s">
        <v>185</v>
      </c>
      <c r="R4" s="60" t="s">
        <v>186</v>
      </c>
      <c r="S4" s="60" t="s">
        <v>187</v>
      </c>
      <c r="T4" s="62"/>
      <c r="U4" s="59"/>
      <c r="V4" s="60" t="s">
        <v>183</v>
      </c>
      <c r="W4" s="60" t="s">
        <v>184</v>
      </c>
      <c r="X4" s="60" t="s">
        <v>185</v>
      </c>
      <c r="Y4" s="61"/>
      <c r="Z4" s="60" t="s">
        <v>183</v>
      </c>
      <c r="AA4" s="60" t="s">
        <v>184</v>
      </c>
      <c r="AB4" s="60" t="s">
        <v>185</v>
      </c>
      <c r="AC4" s="60"/>
      <c r="AD4" s="60" t="s">
        <v>183</v>
      </c>
      <c r="AE4" s="60" t="s">
        <v>184</v>
      </c>
      <c r="AF4" s="60" t="s">
        <v>185</v>
      </c>
      <c r="AG4" s="62"/>
      <c r="AR4" s="58"/>
      <c r="AS4" s="119"/>
    </row>
    <row r="5" spans="2:47" x14ac:dyDescent="0.35">
      <c r="B5" s="36" t="s">
        <v>44</v>
      </c>
      <c r="C5" s="36">
        <v>668.55177817078822</v>
      </c>
      <c r="D5" s="36">
        <v>668.55177817078822</v>
      </c>
      <c r="E5" s="36">
        <v>293.42016547799363</v>
      </c>
      <c r="F5" s="85">
        <f>E5/D5</f>
        <v>0.43888921555307947</v>
      </c>
      <c r="G5" s="85">
        <f>E5/C5</f>
        <v>0.43888921555307947</v>
      </c>
      <c r="H5" s="118"/>
      <c r="I5" s="36">
        <v>616.34852439816291</v>
      </c>
      <c r="J5" s="36">
        <v>376.50488333408316</v>
      </c>
      <c r="K5" s="36">
        <v>271.81887072891487</v>
      </c>
      <c r="L5" s="85">
        <f>K5/J5</f>
        <v>0.72195310807621715</v>
      </c>
      <c r="M5" s="85">
        <f>K5/I5</f>
        <v>0.44101488032981662</v>
      </c>
      <c r="O5" s="36">
        <f>SUM(C5,I5)</f>
        <v>1284.9003025689512</v>
      </c>
      <c r="P5" s="36">
        <f>SUM(D5,J5)</f>
        <v>1045.0566615048715</v>
      </c>
      <c r="Q5" s="36">
        <f>SUM(E5,K5)</f>
        <v>565.23903620690851</v>
      </c>
      <c r="R5" s="85">
        <f>Q5/P5</f>
        <v>0.54086927247846039</v>
      </c>
      <c r="S5" s="85">
        <f>Q5/O5</f>
        <v>0.43990886691893843</v>
      </c>
      <c r="T5" s="85"/>
      <c r="U5" s="66" t="s">
        <v>0</v>
      </c>
      <c r="V5" s="85">
        <v>68.901496631494368</v>
      </c>
      <c r="W5" s="85">
        <v>68.901496631494368</v>
      </c>
      <c r="X5" s="85">
        <v>66.44849802170765</v>
      </c>
      <c r="Y5" s="85"/>
      <c r="Z5" s="85">
        <v>54.007771470455303</v>
      </c>
      <c r="AA5" s="85">
        <v>63.393151238399035</v>
      </c>
      <c r="AB5" s="85">
        <v>58.445194626251272</v>
      </c>
      <c r="AD5" s="85">
        <v>47.276443406742551</v>
      </c>
      <c r="AE5" s="85">
        <v>54.27385926712379</v>
      </c>
      <c r="AF5" s="85">
        <v>44.041483541831575</v>
      </c>
      <c r="AG5" s="85"/>
      <c r="AR5" s="58"/>
      <c r="AS5" s="119"/>
    </row>
    <row r="6" spans="2:47" x14ac:dyDescent="0.35">
      <c r="B6" s="36" t="s">
        <v>45</v>
      </c>
      <c r="C6" s="36">
        <v>928.47385299379266</v>
      </c>
      <c r="D6" s="36">
        <v>928.47385299379266</v>
      </c>
      <c r="E6" s="36">
        <v>457.94954383153015</v>
      </c>
      <c r="F6" s="85">
        <f t="shared" ref="F6:F18" si="0">E6/D6</f>
        <v>0.49322826093045807</v>
      </c>
      <c r="G6" s="85">
        <f t="shared" ref="G6:G18" si="1">E6/C6</f>
        <v>0.49322826093045807</v>
      </c>
      <c r="H6" s="118"/>
      <c r="I6" s="36">
        <v>610.07264595843617</v>
      </c>
      <c r="J6" s="36">
        <v>416.90786814955811</v>
      </c>
      <c r="K6" s="36">
        <v>319.86064526282144</v>
      </c>
      <c r="L6" s="85">
        <f t="shared" ref="L6:L18" si="2">K6/J6</f>
        <v>0.7672214167665391</v>
      </c>
      <c r="M6" s="85">
        <f t="shared" ref="M6:M18" si="3">K6/I6</f>
        <v>0.52429927383535457</v>
      </c>
      <c r="O6" s="36">
        <f t="shared" ref="O6:O18" si="4">SUM(C6,I6)</f>
        <v>1538.5464989522288</v>
      </c>
      <c r="P6" s="36">
        <f t="shared" ref="P6:P18" si="5">SUM(D6,J6)</f>
        <v>1345.3817211433507</v>
      </c>
      <c r="Q6" s="36">
        <f t="shared" ref="Q6:Q18" si="6">SUM(E6,K6)</f>
        <v>777.81018909435159</v>
      </c>
      <c r="R6" s="85">
        <f t="shared" ref="R6:R18" si="7">Q6/P6</f>
        <v>0.57813345972423524</v>
      </c>
      <c r="S6" s="85">
        <f t="shared" ref="S6:S18" si="8">Q6/O6</f>
        <v>0.50554870432843657</v>
      </c>
      <c r="T6" s="85"/>
      <c r="U6" s="66" t="s">
        <v>1</v>
      </c>
      <c r="V6" s="85">
        <v>51.139696660752598</v>
      </c>
      <c r="W6" s="85">
        <v>51.139696660752598</v>
      </c>
      <c r="X6" s="85">
        <v>58.356698797975262</v>
      </c>
      <c r="Y6" s="85"/>
      <c r="Z6" s="85">
        <v>51.865244374030631</v>
      </c>
      <c r="AA6" s="85">
        <v>60.973807729699516</v>
      </c>
      <c r="AB6" s="85">
        <v>71.16010396957131</v>
      </c>
      <c r="AD6" s="85">
        <v>44.306833542964547</v>
      </c>
      <c r="AE6" s="85">
        <v>47.294891145471532</v>
      </c>
      <c r="AF6" s="85">
        <v>50.934727740935081</v>
      </c>
      <c r="AG6" s="85"/>
      <c r="AR6" s="58"/>
      <c r="AS6" s="119"/>
    </row>
    <row r="7" spans="2:47" x14ac:dyDescent="0.35">
      <c r="B7" s="36" t="s">
        <v>46</v>
      </c>
      <c r="C7" s="36">
        <v>1234.782026387637</v>
      </c>
      <c r="D7" s="36">
        <v>848.01455713394296</v>
      </c>
      <c r="E7" s="36">
        <v>183.81961786391759</v>
      </c>
      <c r="F7" s="85">
        <f t="shared" si="0"/>
        <v>0.21676469621603853</v>
      </c>
      <c r="G7" s="85">
        <f t="shared" si="1"/>
        <v>0.148868070587068</v>
      </c>
      <c r="H7" s="118"/>
      <c r="I7" s="36">
        <v>1999.168030462155</v>
      </c>
      <c r="J7" s="36">
        <v>1357.4641910940879</v>
      </c>
      <c r="K7" s="36">
        <v>946.69379441353362</v>
      </c>
      <c r="L7" s="85">
        <f t="shared" si="2"/>
        <v>0.69739872375603373</v>
      </c>
      <c r="M7" s="85">
        <f t="shared" si="3"/>
        <v>0.47354388425003124</v>
      </c>
      <c r="O7" s="36">
        <f t="shared" si="4"/>
        <v>3233.950056849792</v>
      </c>
      <c r="P7" s="36">
        <f t="shared" si="5"/>
        <v>2205.4787482280308</v>
      </c>
      <c r="Q7" s="36">
        <f t="shared" si="6"/>
        <v>1130.5134122774512</v>
      </c>
      <c r="R7" s="85">
        <f t="shared" si="7"/>
        <v>0.51259320144696496</v>
      </c>
      <c r="S7" s="85">
        <f t="shared" si="8"/>
        <v>0.34957664540394612</v>
      </c>
      <c r="T7" s="85"/>
      <c r="U7" s="66" t="s">
        <v>2</v>
      </c>
      <c r="V7" s="85">
        <v>44.717195650144824</v>
      </c>
      <c r="W7" s="85">
        <v>48.750620870827568</v>
      </c>
      <c r="X7" s="85">
        <v>53.26815348686943</v>
      </c>
      <c r="Y7" s="85"/>
      <c r="Z7" s="85">
        <v>39.04511204641932</v>
      </c>
      <c r="AA7" s="85">
        <v>36.778694880295326</v>
      </c>
      <c r="AB7" s="85">
        <v>40.540721573725676</v>
      </c>
      <c r="AD7" s="85">
        <v>36.189543515091408</v>
      </c>
      <c r="AE7" s="85">
        <v>30.690678516682819</v>
      </c>
      <c r="AF7" s="85">
        <v>34.783415298291146</v>
      </c>
      <c r="AG7" s="85"/>
      <c r="AR7" s="58"/>
      <c r="AS7" s="119"/>
    </row>
    <row r="8" spans="2:47" x14ac:dyDescent="0.35">
      <c r="B8" s="36" t="s">
        <v>47</v>
      </c>
      <c r="C8" s="36">
        <v>17720.560256455905</v>
      </c>
      <c r="D8" s="36">
        <v>17720.560256455905</v>
      </c>
      <c r="E8" s="36">
        <v>5751.932747776028</v>
      </c>
      <c r="F8" s="85">
        <f t="shared" si="0"/>
        <v>0.32459090821806835</v>
      </c>
      <c r="G8" s="85">
        <f t="shared" si="1"/>
        <v>0.32459090821806835</v>
      </c>
      <c r="H8" s="118"/>
      <c r="I8" s="36">
        <v>5409.0935181687764</v>
      </c>
      <c r="J8" s="36">
        <v>3265.6925752470379</v>
      </c>
      <c r="K8" s="36">
        <v>1172.9127070680822</v>
      </c>
      <c r="L8" s="85">
        <f t="shared" si="2"/>
        <v>0.35916200929579406</v>
      </c>
      <c r="M8" s="85">
        <f t="shared" si="3"/>
        <v>0.21684090007472573</v>
      </c>
      <c r="O8" s="36">
        <f t="shared" si="4"/>
        <v>23129.653774624683</v>
      </c>
      <c r="P8" s="36">
        <f t="shared" si="5"/>
        <v>20986.252831702943</v>
      </c>
      <c r="Q8" s="36">
        <f t="shared" si="6"/>
        <v>6924.8454548441105</v>
      </c>
      <c r="R8" s="85">
        <f t="shared" si="7"/>
        <v>0.32997055312242657</v>
      </c>
      <c r="S8" s="85">
        <f t="shared" si="8"/>
        <v>0.29939252538407168</v>
      </c>
      <c r="T8" s="85"/>
      <c r="U8" s="66" t="s">
        <v>3</v>
      </c>
      <c r="V8" s="85">
        <v>26.275680012051204</v>
      </c>
      <c r="W8" s="85">
        <v>26.275680012051211</v>
      </c>
      <c r="X8" s="85">
        <v>24.928644338340991</v>
      </c>
      <c r="Y8" s="85"/>
      <c r="Z8" s="85">
        <v>35.093304643289613</v>
      </c>
      <c r="AA8" s="85">
        <v>49.082428242986992</v>
      </c>
      <c r="AB8" s="85">
        <v>44.898615707505989</v>
      </c>
      <c r="AD8" s="85">
        <v>22.046425138367102</v>
      </c>
      <c r="AE8" s="85">
        <v>23.92175384467108</v>
      </c>
      <c r="AF8" s="85">
        <v>24.337247822445715</v>
      </c>
      <c r="AG8" s="85"/>
      <c r="AR8" s="58"/>
      <c r="AS8" s="119"/>
    </row>
    <row r="9" spans="2:47" x14ac:dyDescent="0.35">
      <c r="B9" s="36" t="s">
        <v>48</v>
      </c>
      <c r="C9" s="36">
        <v>44337.858415284303</v>
      </c>
      <c r="D9" s="36">
        <v>38493.403610374597</v>
      </c>
      <c r="E9" s="36">
        <v>10016.416938537744</v>
      </c>
      <c r="F9" s="85">
        <f t="shared" si="0"/>
        <v>0.26021125697074388</v>
      </c>
      <c r="G9" s="85">
        <f t="shared" si="1"/>
        <v>0.22591115801580641</v>
      </c>
      <c r="H9" s="118"/>
      <c r="I9" s="36">
        <v>10845.818462987523</v>
      </c>
      <c r="J9" s="36">
        <v>4685.3720439994659</v>
      </c>
      <c r="K9" s="36">
        <v>1772.6847026295095</v>
      </c>
      <c r="L9" s="85">
        <f t="shared" si="2"/>
        <v>0.37834449131948411</v>
      </c>
      <c r="M9" s="85">
        <f t="shared" si="3"/>
        <v>0.16344406912940498</v>
      </c>
      <c r="O9" s="36">
        <f t="shared" si="4"/>
        <v>55183.676878271828</v>
      </c>
      <c r="P9" s="36">
        <f t="shared" si="5"/>
        <v>43178.775654374062</v>
      </c>
      <c r="Q9" s="36">
        <f t="shared" si="6"/>
        <v>11789.101641167254</v>
      </c>
      <c r="R9" s="85">
        <f t="shared" si="7"/>
        <v>0.27303001214146294</v>
      </c>
      <c r="S9" s="85">
        <f t="shared" si="8"/>
        <v>0.21363385530059029</v>
      </c>
      <c r="T9" s="85"/>
      <c r="U9" s="66" t="s">
        <v>4</v>
      </c>
      <c r="V9" s="85">
        <v>18.91381759063734</v>
      </c>
      <c r="W9" s="85">
        <v>19.162182913175712</v>
      </c>
      <c r="X9" s="85">
        <v>20.245770999015463</v>
      </c>
      <c r="Y9" s="85"/>
      <c r="Z9" s="85">
        <v>39.281692457277657</v>
      </c>
      <c r="AA9" s="85">
        <v>44.582418517564278</v>
      </c>
      <c r="AB9" s="85">
        <v>42.397072660721427</v>
      </c>
      <c r="AD9" s="85">
        <v>17.719127680228503</v>
      </c>
      <c r="AE9" s="85">
        <v>19.196829886700733</v>
      </c>
      <c r="AF9" s="85">
        <v>19.265765618601588</v>
      </c>
      <c r="AG9" s="85"/>
      <c r="AR9" s="58"/>
      <c r="AS9" s="120"/>
      <c r="AT9" s="89"/>
    </row>
    <row r="10" spans="2:47" x14ac:dyDescent="0.35">
      <c r="B10" s="36" t="s">
        <v>49</v>
      </c>
      <c r="C10" s="36">
        <v>1188.0973292528433</v>
      </c>
      <c r="D10" s="36">
        <v>1046.8240366756334</v>
      </c>
      <c r="E10" s="36">
        <v>793.73493986773587</v>
      </c>
      <c r="F10" s="85">
        <f t="shared" si="0"/>
        <v>0.75823148118414951</v>
      </c>
      <c r="G10" s="85">
        <f t="shared" si="1"/>
        <v>0.66807232061273181</v>
      </c>
      <c r="H10" s="118"/>
      <c r="I10" s="36">
        <v>10104.947005562886</v>
      </c>
      <c r="J10" s="36">
        <v>5542.7973442619377</v>
      </c>
      <c r="K10" s="36">
        <v>5321.7209459328305</v>
      </c>
      <c r="L10" s="85">
        <f t="shared" si="2"/>
        <v>0.96011465247633998</v>
      </c>
      <c r="M10" s="85">
        <f t="shared" si="3"/>
        <v>0.52664511184503626</v>
      </c>
      <c r="O10" s="36">
        <f t="shared" si="4"/>
        <v>11293.04433481573</v>
      </c>
      <c r="P10" s="36">
        <f t="shared" si="5"/>
        <v>6589.6213809375713</v>
      </c>
      <c r="Q10" s="36">
        <f t="shared" si="6"/>
        <v>6115.4558858005666</v>
      </c>
      <c r="R10" s="85">
        <f t="shared" si="7"/>
        <v>0.92804359040890139</v>
      </c>
      <c r="S10" s="85">
        <f t="shared" si="8"/>
        <v>0.54152411913827425</v>
      </c>
      <c r="T10" s="85"/>
      <c r="U10" s="66" t="s">
        <v>5</v>
      </c>
      <c r="V10" s="85">
        <v>35.908121716380968</v>
      </c>
      <c r="W10" s="85">
        <v>34.712205096705503</v>
      </c>
      <c r="X10" s="85">
        <v>44.234322481005862</v>
      </c>
      <c r="Y10" s="85"/>
      <c r="Z10" s="85">
        <v>25.372635138207745</v>
      </c>
      <c r="AA10" s="85">
        <v>20.386654601191704</v>
      </c>
      <c r="AB10" s="85">
        <v>26.471144666202512</v>
      </c>
      <c r="AD10" s="85">
        <v>23.438766708641232</v>
      </c>
      <c r="AE10" s="85">
        <v>19.455238368360309</v>
      </c>
      <c r="AF10" s="85">
        <v>23.887064712485156</v>
      </c>
      <c r="AG10" s="85"/>
    </row>
    <row r="11" spans="2:47" x14ac:dyDescent="0.35">
      <c r="B11" s="36" t="s">
        <v>50</v>
      </c>
      <c r="C11" s="36">
        <v>738.84543916096311</v>
      </c>
      <c r="D11" s="36">
        <v>738.84543916096311</v>
      </c>
      <c r="E11" s="36">
        <v>203.45616285168643</v>
      </c>
      <c r="F11" s="85">
        <f t="shared" si="0"/>
        <v>0.27537039828347909</v>
      </c>
      <c r="G11" s="85">
        <f t="shared" si="1"/>
        <v>0.27537039828347909</v>
      </c>
      <c r="H11" s="118"/>
      <c r="I11" s="36">
        <v>1243.9558955584187</v>
      </c>
      <c r="J11" s="36">
        <v>899.81085302373799</v>
      </c>
      <c r="K11" s="36">
        <v>379.04647145318535</v>
      </c>
      <c r="L11" s="85">
        <f t="shared" si="2"/>
        <v>0.42125127762065978</v>
      </c>
      <c r="M11" s="85">
        <f t="shared" si="3"/>
        <v>0.30471053902038003</v>
      </c>
      <c r="O11" s="36">
        <f t="shared" si="4"/>
        <v>1982.8013347193819</v>
      </c>
      <c r="P11" s="36">
        <f t="shared" si="5"/>
        <v>1638.6562921847012</v>
      </c>
      <c r="Q11" s="36">
        <f t="shared" si="6"/>
        <v>582.50263430487178</v>
      </c>
      <c r="R11" s="85">
        <f t="shared" si="7"/>
        <v>0.35547578652278777</v>
      </c>
      <c r="S11" s="85">
        <f t="shared" si="8"/>
        <v>0.29377760853046386</v>
      </c>
      <c r="T11" s="85"/>
      <c r="U11" s="66" t="s">
        <v>6</v>
      </c>
      <c r="V11" s="85">
        <v>58.474888723308318</v>
      </c>
      <c r="W11" s="85">
        <v>58.474888723308318</v>
      </c>
      <c r="X11" s="85">
        <v>62.983366412933648</v>
      </c>
      <c r="Y11" s="85"/>
      <c r="Z11" s="85">
        <v>35.113644796507153</v>
      </c>
      <c r="AA11" s="85">
        <v>43.923485065311731</v>
      </c>
      <c r="AB11" s="85">
        <v>42.002268045589538</v>
      </c>
      <c r="AD11" s="85">
        <v>37.570079619480225</v>
      </c>
      <c r="AE11" s="85">
        <v>44.485792199526834</v>
      </c>
      <c r="AF11" s="85">
        <v>38.004659404624775</v>
      </c>
      <c r="AG11" s="85"/>
    </row>
    <row r="12" spans="2:47" x14ac:dyDescent="0.35">
      <c r="B12" s="36" t="s">
        <v>51</v>
      </c>
      <c r="C12" s="36">
        <v>864.53222500501852</v>
      </c>
      <c r="D12" s="36">
        <v>618.58644464363965</v>
      </c>
      <c r="E12" s="36">
        <v>286.53874657295296</v>
      </c>
      <c r="F12" s="85">
        <f t="shared" si="0"/>
        <v>0.46321536634709892</v>
      </c>
      <c r="G12" s="85">
        <f t="shared" si="1"/>
        <v>0.33143790165981335</v>
      </c>
      <c r="H12" s="118"/>
      <c r="I12" s="36">
        <v>7929.0030319839634</v>
      </c>
      <c r="J12" s="36">
        <v>3243.8507561750298</v>
      </c>
      <c r="K12" s="36">
        <v>3388.2469086433225</v>
      </c>
      <c r="L12" s="85">
        <f t="shared" si="2"/>
        <v>1.0445138088407484</v>
      </c>
      <c r="M12" s="85">
        <f t="shared" si="3"/>
        <v>0.4273231949812395</v>
      </c>
      <c r="O12" s="36">
        <f t="shared" si="4"/>
        <v>8793.5352569889819</v>
      </c>
      <c r="P12" s="36">
        <f t="shared" si="5"/>
        <v>3862.4372008186692</v>
      </c>
      <c r="Q12" s="36">
        <f t="shared" si="6"/>
        <v>3674.7856552162757</v>
      </c>
      <c r="R12" s="85">
        <f t="shared" si="7"/>
        <v>0.951416285664756</v>
      </c>
      <c r="S12" s="85">
        <f t="shared" si="8"/>
        <v>0.41789627809766339</v>
      </c>
      <c r="T12" s="85"/>
      <c r="U12" s="66" t="s">
        <v>7</v>
      </c>
      <c r="V12" s="85">
        <v>45.271313598692686</v>
      </c>
      <c r="W12" s="85">
        <v>47.411691854535029</v>
      </c>
      <c r="X12" s="85">
        <v>40.898555401134331</v>
      </c>
      <c r="Y12" s="85"/>
      <c r="Z12" s="85">
        <v>31.683751578129449</v>
      </c>
      <c r="AA12" s="85">
        <v>25.958513292528895</v>
      </c>
      <c r="AB12" s="85">
        <v>33.594207031678636</v>
      </c>
      <c r="AD12" s="85">
        <v>30.038183618253072</v>
      </c>
      <c r="AE12" s="85">
        <v>26.48729542169475</v>
      </c>
      <c r="AF12" s="85">
        <v>31.966673434622709</v>
      </c>
      <c r="AG12" s="85"/>
    </row>
    <row r="13" spans="2:47" x14ac:dyDescent="0.35">
      <c r="B13" s="36" t="s">
        <v>52</v>
      </c>
      <c r="C13" s="36">
        <v>5803.2444011954813</v>
      </c>
      <c r="D13" s="36">
        <v>5778.9132094135512</v>
      </c>
      <c r="E13" s="36">
        <v>3798.4130961556698</v>
      </c>
      <c r="F13" s="85">
        <f t="shared" si="0"/>
        <v>0.65728848288779473</v>
      </c>
      <c r="G13" s="85">
        <f t="shared" si="1"/>
        <v>0.65453267750935806</v>
      </c>
      <c r="H13" s="118"/>
      <c r="I13" s="36">
        <v>2005.9590115527139</v>
      </c>
      <c r="J13" s="36">
        <v>2005.9590115527139</v>
      </c>
      <c r="K13" s="36">
        <v>475.23950338885987</v>
      </c>
      <c r="L13" s="85">
        <f t="shared" si="2"/>
        <v>0.23691386546378154</v>
      </c>
      <c r="M13" s="85">
        <f t="shared" si="3"/>
        <v>0.23691386546378154</v>
      </c>
      <c r="O13" s="36">
        <f t="shared" si="4"/>
        <v>7809.2034127481948</v>
      </c>
      <c r="P13" s="36">
        <f t="shared" si="5"/>
        <v>7784.8722209662646</v>
      </c>
      <c r="Q13" s="36">
        <f t="shared" si="6"/>
        <v>4273.6525995445299</v>
      </c>
      <c r="R13" s="85">
        <f t="shared" si="7"/>
        <v>0.54896888198559035</v>
      </c>
      <c r="S13" s="85">
        <f t="shared" si="8"/>
        <v>0.54725845565348863</v>
      </c>
      <c r="T13" s="85"/>
      <c r="U13" s="66" t="s">
        <v>8</v>
      </c>
      <c r="V13" s="85">
        <v>90.599153753701273</v>
      </c>
      <c r="W13" s="85">
        <v>90.989651763084893</v>
      </c>
      <c r="X13" s="85">
        <v>96.152038823182167</v>
      </c>
      <c r="Y13" s="85"/>
      <c r="Z13" s="85">
        <v>46.434777325881797</v>
      </c>
      <c r="AA13" s="85">
        <v>46.434777325881797</v>
      </c>
      <c r="AB13" s="85">
        <v>59.109942415721108</v>
      </c>
      <c r="AD13" s="85">
        <v>70.618782141963464</v>
      </c>
      <c r="AE13" s="85">
        <v>70.848481955258151</v>
      </c>
      <c r="AF13" s="85">
        <v>86.020814972414854</v>
      </c>
      <c r="AG13" s="85"/>
    </row>
    <row r="14" spans="2:47" x14ac:dyDescent="0.35">
      <c r="B14" s="36" t="s">
        <v>53</v>
      </c>
      <c r="C14" s="36">
        <v>16812.142720075</v>
      </c>
      <c r="D14" s="36">
        <v>15884.179872145498</v>
      </c>
      <c r="E14" s="36">
        <v>3599.5425225193571</v>
      </c>
      <c r="F14" s="85">
        <f t="shared" si="0"/>
        <v>0.22661179560371988</v>
      </c>
      <c r="G14" s="85">
        <f t="shared" si="1"/>
        <v>0.21410373338201708</v>
      </c>
      <c r="H14" s="118"/>
      <c r="I14" s="36">
        <v>12665.494199428173</v>
      </c>
      <c r="J14" s="36">
        <v>5617.7616751512996</v>
      </c>
      <c r="K14" s="36">
        <v>1998.3866774771907</v>
      </c>
      <c r="L14" s="85">
        <f t="shared" si="2"/>
        <v>0.35572649625143976</v>
      </c>
      <c r="M14" s="85">
        <f t="shared" si="3"/>
        <v>0.15778197407941766</v>
      </c>
      <c r="O14" s="36">
        <f t="shared" si="4"/>
        <v>29477.636919503173</v>
      </c>
      <c r="P14" s="36">
        <f t="shared" si="5"/>
        <v>21501.941547296796</v>
      </c>
      <c r="Q14" s="36">
        <f t="shared" si="6"/>
        <v>5597.929199996548</v>
      </c>
      <c r="R14" s="85">
        <f t="shared" si="7"/>
        <v>0.26034528964200976</v>
      </c>
      <c r="S14" s="85">
        <f t="shared" si="8"/>
        <v>0.18990427269605226</v>
      </c>
      <c r="T14" s="85"/>
      <c r="U14" s="66" t="s">
        <v>9</v>
      </c>
      <c r="V14" s="85">
        <v>17.211847304866026</v>
      </c>
      <c r="W14" s="85">
        <v>16.676680449907145</v>
      </c>
      <c r="X14" s="85">
        <v>18.385463401999704</v>
      </c>
      <c r="Y14" s="85"/>
      <c r="Z14" s="85">
        <v>22.88562779973989</v>
      </c>
      <c r="AA14" s="85">
        <v>27.008818140616707</v>
      </c>
      <c r="AB14" s="85">
        <v>24.229764498241863</v>
      </c>
      <c r="AD14" s="85">
        <v>16.429800781761358</v>
      </c>
      <c r="AE14" s="85">
        <v>16.049904196804139</v>
      </c>
      <c r="AF14" s="85">
        <v>16.662111267545477</v>
      </c>
      <c r="AG14" s="85"/>
    </row>
    <row r="15" spans="2:47" x14ac:dyDescent="0.35">
      <c r="B15" s="36" t="s">
        <v>54</v>
      </c>
      <c r="C15" s="36">
        <v>14470.562243034403</v>
      </c>
      <c r="D15" s="36">
        <v>13921.586518256121</v>
      </c>
      <c r="E15" s="36">
        <v>5947.4304336705782</v>
      </c>
      <c r="F15" s="85">
        <f t="shared" si="0"/>
        <v>0.42720924270171323</v>
      </c>
      <c r="G15" s="85">
        <f t="shared" si="1"/>
        <v>0.41100202837892169</v>
      </c>
      <c r="H15" s="118"/>
      <c r="I15" s="36">
        <v>4211.5448366362662</v>
      </c>
      <c r="J15" s="36">
        <v>455.26323373813756</v>
      </c>
      <c r="K15" s="36">
        <v>928.21381614267193</v>
      </c>
      <c r="L15" s="85">
        <f t="shared" si="2"/>
        <v>2.0388508171880413</v>
      </c>
      <c r="M15" s="85">
        <f t="shared" si="3"/>
        <v>0.22039746747277428</v>
      </c>
      <c r="O15" s="36">
        <f t="shared" si="4"/>
        <v>18682.10707967067</v>
      </c>
      <c r="P15" s="36">
        <f t="shared" si="5"/>
        <v>14376.849751994259</v>
      </c>
      <c r="Q15" s="36">
        <f t="shared" si="6"/>
        <v>6875.6442498132501</v>
      </c>
      <c r="R15" s="85">
        <f t="shared" si="7"/>
        <v>0.47824414725204367</v>
      </c>
      <c r="S15" s="85">
        <f t="shared" si="8"/>
        <v>0.36803366025533213</v>
      </c>
      <c r="T15" s="85"/>
      <c r="U15" s="66" t="s">
        <v>10</v>
      </c>
      <c r="V15" s="85">
        <v>19.320378665012996</v>
      </c>
      <c r="W15" s="85">
        <v>19.588613130693556</v>
      </c>
      <c r="X15" s="85">
        <v>25.636112255577455</v>
      </c>
      <c r="Y15" s="85"/>
      <c r="Z15" s="85">
        <v>66.340948558623751</v>
      </c>
      <c r="AA15" s="85">
        <v>74.68240675646058</v>
      </c>
      <c r="AB15" s="85">
        <v>60.591243530912131</v>
      </c>
      <c r="AD15" s="85">
        <v>22.703609677718639</v>
      </c>
      <c r="AE15" s="85">
        <v>20.183707676054116</v>
      </c>
      <c r="AF15" s="85">
        <v>25.853937649456299</v>
      </c>
      <c r="AG15" s="85"/>
    </row>
    <row r="16" spans="2:47" x14ac:dyDescent="0.35">
      <c r="B16" s="36" t="s">
        <v>55</v>
      </c>
      <c r="C16" s="36">
        <v>1320.1526738209118</v>
      </c>
      <c r="D16" s="36">
        <v>1072.3775417867303</v>
      </c>
      <c r="E16" s="36">
        <v>735.46783617369647</v>
      </c>
      <c r="F16" s="85">
        <f t="shared" si="0"/>
        <v>0.68582920428220151</v>
      </c>
      <c r="G16" s="85">
        <f t="shared" si="1"/>
        <v>0.55710816692514453</v>
      </c>
      <c r="H16" s="118"/>
      <c r="I16" s="36">
        <v>82.926266619542673</v>
      </c>
      <c r="J16" s="36">
        <v>0</v>
      </c>
      <c r="K16" s="36">
        <v>15.698883567975004</v>
      </c>
      <c r="L16" s="85"/>
      <c r="M16" s="85">
        <f t="shared" si="3"/>
        <v>0.1893113510101678</v>
      </c>
      <c r="O16" s="36">
        <f t="shared" si="4"/>
        <v>1403.0789404404545</v>
      </c>
      <c r="P16" s="36">
        <f t="shared" si="5"/>
        <v>1072.3775417867303</v>
      </c>
      <c r="Q16" s="36">
        <f t="shared" si="6"/>
        <v>751.1667197416715</v>
      </c>
      <c r="R16" s="85">
        <f t="shared" si="7"/>
        <v>0.70046852947901461</v>
      </c>
      <c r="S16" s="85">
        <f t="shared" si="8"/>
        <v>0.5353702475969494</v>
      </c>
      <c r="T16" s="85"/>
      <c r="U16" s="66" t="s">
        <v>11</v>
      </c>
      <c r="V16" s="85">
        <v>47.415218626669315</v>
      </c>
      <c r="W16" s="85">
        <v>45.305748705644191</v>
      </c>
      <c r="X16" s="85">
        <v>45.47133964644631</v>
      </c>
      <c r="Y16" s="85"/>
      <c r="Z16" s="85">
        <v>100.00000000000003</v>
      </c>
      <c r="AA16" s="85"/>
      <c r="AB16" s="85">
        <v>100.00000000000003</v>
      </c>
      <c r="AD16" s="85">
        <v>45.588911806194595</v>
      </c>
      <c r="AE16" s="85">
        <v>45.305748705644191</v>
      </c>
      <c r="AF16" s="85">
        <v>44.499460125388637</v>
      </c>
      <c r="AG16" s="85"/>
    </row>
    <row r="17" spans="2:34" x14ac:dyDescent="0.35">
      <c r="B17" s="36" t="s">
        <v>56</v>
      </c>
      <c r="C17" s="36">
        <v>3241.162663729523</v>
      </c>
      <c r="D17" s="36">
        <v>2047.3075020440724</v>
      </c>
      <c r="E17" s="36">
        <v>545.73905570288593</v>
      </c>
      <c r="F17" s="85">
        <f t="shared" si="0"/>
        <v>0.26656428267761889</v>
      </c>
      <c r="G17" s="85">
        <f t="shared" si="1"/>
        <v>0.16837755840211918</v>
      </c>
      <c r="H17" s="118"/>
      <c r="I17" s="36">
        <v>435.6283993748508</v>
      </c>
      <c r="J17" s="36">
        <v>33.746090369302095</v>
      </c>
      <c r="K17" s="36">
        <v>11.787403622811489</v>
      </c>
      <c r="L17" s="85">
        <f t="shared" si="2"/>
        <v>0.34929686650558406</v>
      </c>
      <c r="M17" s="85">
        <f t="shared" si="3"/>
        <v>2.7058391141915956E-2</v>
      </c>
      <c r="O17" s="36">
        <f t="shared" si="4"/>
        <v>3676.7910631043737</v>
      </c>
      <c r="P17" s="36">
        <f t="shared" si="5"/>
        <v>2081.0535924133746</v>
      </c>
      <c r="Q17" s="36">
        <f t="shared" si="6"/>
        <v>557.52645932569737</v>
      </c>
      <c r="R17" s="85">
        <f t="shared" si="7"/>
        <v>0.2679058633368207</v>
      </c>
      <c r="S17" s="85">
        <f t="shared" si="8"/>
        <v>0.15163397912933591</v>
      </c>
      <c r="T17" s="85"/>
      <c r="U17" s="66" t="s">
        <v>12</v>
      </c>
      <c r="V17" s="85">
        <v>45.045285131914994</v>
      </c>
      <c r="W17" s="85">
        <v>60.574155638118434</v>
      </c>
      <c r="X17" s="85">
        <v>50.248351575685646</v>
      </c>
      <c r="Y17" s="85"/>
      <c r="Z17" s="85">
        <v>75.072355527163865</v>
      </c>
      <c r="AA17" s="85">
        <v>100</v>
      </c>
      <c r="AB17" s="85">
        <v>72.391994280532316</v>
      </c>
      <c r="AD17" s="85">
        <v>47.46826905579865</v>
      </c>
      <c r="AE17" s="85">
        <v>61.083091114731566</v>
      </c>
      <c r="AF17" s="85">
        <v>50.058418414343684</v>
      </c>
      <c r="AG17" s="85"/>
    </row>
    <row r="18" spans="2:34" x14ac:dyDescent="0.35">
      <c r="B18" s="36" t="s">
        <v>57</v>
      </c>
      <c r="C18" s="36">
        <v>448.87390970135004</v>
      </c>
      <c r="D18" s="36">
        <v>200.90585174688246</v>
      </c>
      <c r="E18" s="36">
        <v>257.31547763940165</v>
      </c>
      <c r="F18" s="85">
        <f t="shared" si="0"/>
        <v>1.2807764204080458</v>
      </c>
      <c r="G18" s="85">
        <f t="shared" si="1"/>
        <v>0.5732466781386375</v>
      </c>
      <c r="H18" s="118"/>
      <c r="I18" s="36">
        <v>32133.924774832703</v>
      </c>
      <c r="J18" s="36">
        <v>21740.059864565723</v>
      </c>
      <c r="K18" s="36">
        <v>15637.799905318023</v>
      </c>
      <c r="L18" s="85">
        <f t="shared" si="2"/>
        <v>0.71930804251400349</v>
      </c>
      <c r="M18" s="85">
        <f t="shared" si="3"/>
        <v>0.48664456691470043</v>
      </c>
      <c r="O18" s="36">
        <f t="shared" si="4"/>
        <v>32582.798684534053</v>
      </c>
      <c r="P18" s="36">
        <f t="shared" si="5"/>
        <v>21940.965716312607</v>
      </c>
      <c r="Q18" s="36">
        <f t="shared" si="6"/>
        <v>15895.115382957425</v>
      </c>
      <c r="R18" s="85">
        <f t="shared" si="7"/>
        <v>0.72444921470068979</v>
      </c>
      <c r="S18" s="85">
        <f t="shared" si="8"/>
        <v>0.48783763288272397</v>
      </c>
      <c r="T18" s="85"/>
      <c r="U18" s="66" t="s">
        <v>13</v>
      </c>
      <c r="V18" s="85">
        <v>41.35140819523545</v>
      </c>
      <c r="W18" s="85">
        <v>60.093923417418416</v>
      </c>
      <c r="X18" s="85">
        <v>57.993408180551718</v>
      </c>
      <c r="Y18" s="85"/>
      <c r="Z18" s="85">
        <v>11.936822268520208</v>
      </c>
      <c r="AA18" s="85">
        <v>13.698477547222804</v>
      </c>
      <c r="AB18" s="85">
        <v>12.055019469735957</v>
      </c>
      <c r="AD18" s="85">
        <v>11.783767187717284</v>
      </c>
      <c r="AE18" s="85">
        <v>13.545265539170073</v>
      </c>
      <c r="AF18" s="85">
        <v>11.816516828125348</v>
      </c>
      <c r="AG18" s="85"/>
    </row>
    <row r="19" spans="2:34" x14ac:dyDescent="0.35">
      <c r="C19" s="36"/>
      <c r="D19" s="36"/>
      <c r="E19" s="36"/>
      <c r="F19" s="85"/>
      <c r="G19" s="85"/>
      <c r="H19" s="118"/>
      <c r="I19" s="36"/>
      <c r="J19" s="36"/>
      <c r="K19" s="36"/>
      <c r="L19" s="85"/>
      <c r="M19" s="85"/>
      <c r="O19" s="36"/>
      <c r="P19" s="36"/>
      <c r="Q19" s="36"/>
      <c r="R19" s="85"/>
      <c r="S19" s="85"/>
      <c r="T19" s="85"/>
      <c r="U19" s="96"/>
      <c r="V19" s="96"/>
      <c r="W19" s="96"/>
      <c r="X19" s="96"/>
      <c r="Y19" s="96"/>
      <c r="Z19" s="96"/>
      <c r="AA19" s="96"/>
      <c r="AB19" s="96"/>
      <c r="AC19" s="96"/>
      <c r="AD19" s="96"/>
      <c r="AE19" s="96"/>
      <c r="AF19" s="96"/>
      <c r="AG19" s="85"/>
    </row>
    <row r="20" spans="2:34" ht="15" thickBot="1" x14ac:dyDescent="0.4">
      <c r="B20" s="71" t="s">
        <v>58</v>
      </c>
      <c r="C20" s="72">
        <f>SUM(C5:C19)</f>
        <v>109777.83993426793</v>
      </c>
      <c r="D20" s="72">
        <f>SUM(D5:D19)</f>
        <v>99968.53047100213</v>
      </c>
      <c r="E20" s="72">
        <f>SUM(E5:E19)</f>
        <v>32871.177284641177</v>
      </c>
      <c r="F20" s="31">
        <f t="shared" ref="F20" si="9">E20/D20</f>
        <v>0.32881524945668894</v>
      </c>
      <c r="G20" s="31">
        <f t="shared" ref="G20" si="10">E20/C20</f>
        <v>0.29943363163570685</v>
      </c>
      <c r="H20" s="71"/>
      <c r="I20" s="72">
        <f>SUM(I5:I19)</f>
        <v>90293.884603524566</v>
      </c>
      <c r="J20" s="72">
        <f>SUM(J5:J19)</f>
        <v>49641.190390662116</v>
      </c>
      <c r="K20" s="72">
        <f>SUM(K5:K19)</f>
        <v>32640.111235649732</v>
      </c>
      <c r="L20" s="31">
        <f t="shared" ref="L20" si="11">K20/J20</f>
        <v>0.65752071976480209</v>
      </c>
      <c r="M20" s="31">
        <f t="shared" ref="M20" si="12">K20/I20</f>
        <v>0.36148750692220905</v>
      </c>
      <c r="N20" s="71"/>
      <c r="O20" s="72">
        <f>SUM(O5:O19)</f>
        <v>200071.7245377925</v>
      </c>
      <c r="P20" s="72">
        <f>SUM(P5:P19)</f>
        <v>149609.72086166422</v>
      </c>
      <c r="Q20" s="72">
        <f>SUM(Q5:Q19)</f>
        <v>65511.288520290909</v>
      </c>
      <c r="R20" s="31">
        <f t="shared" ref="R20" si="13">Q20/P20</f>
        <v>0.4378812295282975</v>
      </c>
      <c r="S20" s="31">
        <f t="shared" ref="S20" si="14">Q20/O20</f>
        <v>0.32743901554122989</v>
      </c>
      <c r="T20" s="104"/>
      <c r="U20" s="73" t="s">
        <v>14</v>
      </c>
      <c r="V20" s="31">
        <v>10.765184541378762</v>
      </c>
      <c r="W20" s="31">
        <v>11.003118780736962</v>
      </c>
      <c r="X20" s="31">
        <v>14.510823174484122</v>
      </c>
      <c r="Y20" s="31"/>
      <c r="Z20" s="31">
        <v>9.1025074607957439</v>
      </c>
      <c r="AA20" s="74">
        <v>9.3626778330864227</v>
      </c>
      <c r="AB20" s="31">
        <v>8.9614775918796266</v>
      </c>
      <c r="AC20" s="31"/>
      <c r="AD20" s="74">
        <v>7.5538655664435055</v>
      </c>
      <c r="AE20" s="31">
        <v>8.4480844936971327</v>
      </c>
      <c r="AF20" s="31">
        <v>8.9614775918796266</v>
      </c>
      <c r="AG20" s="104"/>
    </row>
    <row r="21" spans="2:34" x14ac:dyDescent="0.35">
      <c r="B21" s="75" t="s">
        <v>235</v>
      </c>
      <c r="C21" s="105"/>
      <c r="D21" s="105"/>
      <c r="E21" s="105"/>
      <c r="F21" s="105"/>
      <c r="G21" s="105"/>
      <c r="H21" s="105"/>
      <c r="I21" s="105"/>
      <c r="J21" s="105"/>
      <c r="K21" s="105"/>
      <c r="L21" s="105"/>
      <c r="M21" s="105"/>
      <c r="N21" s="105"/>
      <c r="O21" s="105"/>
      <c r="P21" s="105"/>
      <c r="Q21" s="105"/>
      <c r="R21" s="105"/>
      <c r="S21" s="105"/>
    </row>
    <row r="22" spans="2:34" x14ac:dyDescent="0.35">
      <c r="B22" s="106"/>
      <c r="C22" s="107"/>
      <c r="D22" s="107"/>
      <c r="E22" s="107"/>
      <c r="F22" s="107"/>
      <c r="G22" s="107"/>
      <c r="H22" s="107"/>
      <c r="I22" s="107"/>
      <c r="J22" s="107"/>
      <c r="K22" s="107"/>
      <c r="L22" s="107"/>
      <c r="M22" s="107"/>
      <c r="N22" s="107"/>
      <c r="O22" s="107"/>
      <c r="P22" s="107"/>
      <c r="Q22" s="107"/>
      <c r="R22" s="107"/>
      <c r="S22" s="107"/>
    </row>
    <row r="23" spans="2:34" x14ac:dyDescent="0.35">
      <c r="P23" s="112"/>
    </row>
    <row r="24" spans="2:34" x14ac:dyDescent="0.35">
      <c r="U24" s="51" t="s">
        <v>212</v>
      </c>
      <c r="AH24" s="82"/>
    </row>
    <row r="25" spans="2:34" ht="15" thickBot="1" x14ac:dyDescent="0.4">
      <c r="B25" s="50" t="s">
        <v>211</v>
      </c>
    </row>
    <row r="26" spans="2:34" ht="15" thickBot="1" x14ac:dyDescent="0.4">
      <c r="B26" s="52" t="s">
        <v>210</v>
      </c>
      <c r="C26" s="53" t="s">
        <v>180</v>
      </c>
      <c r="D26" s="53"/>
      <c r="E26" s="53"/>
      <c r="F26" s="53"/>
      <c r="G26" s="53"/>
      <c r="H26" s="54"/>
      <c r="I26" s="53" t="s">
        <v>181</v>
      </c>
      <c r="J26" s="102"/>
      <c r="K26" s="102"/>
      <c r="L26" s="102"/>
      <c r="M26" s="102"/>
      <c r="N26" s="54"/>
      <c r="O26" s="53" t="s">
        <v>182</v>
      </c>
      <c r="P26" s="102"/>
      <c r="Q26" s="102"/>
      <c r="R26" s="102"/>
      <c r="S26" s="102"/>
      <c r="U26" s="52" t="s">
        <v>210</v>
      </c>
      <c r="V26" s="53" t="s">
        <v>180</v>
      </c>
      <c r="W26" s="53"/>
      <c r="X26" s="53"/>
      <c r="Y26" s="54"/>
      <c r="Z26" s="53" t="s">
        <v>181</v>
      </c>
      <c r="AA26" s="102"/>
      <c r="AB26" s="102"/>
      <c r="AC26" s="54"/>
      <c r="AD26" s="53" t="s">
        <v>182</v>
      </c>
      <c r="AE26" s="102"/>
      <c r="AF26" s="102"/>
    </row>
    <row r="27" spans="2:34" ht="48.5" thickBot="1" x14ac:dyDescent="0.4">
      <c r="B27" s="59"/>
      <c r="C27" s="60" t="s">
        <v>183</v>
      </c>
      <c r="D27" s="60" t="s">
        <v>184</v>
      </c>
      <c r="E27" s="60" t="s">
        <v>185</v>
      </c>
      <c r="F27" s="60" t="s">
        <v>186</v>
      </c>
      <c r="G27" s="60" t="s">
        <v>187</v>
      </c>
      <c r="H27" s="61"/>
      <c r="I27" s="60" t="s">
        <v>183</v>
      </c>
      <c r="J27" s="60" t="s">
        <v>184</v>
      </c>
      <c r="K27" s="60" t="s">
        <v>185</v>
      </c>
      <c r="L27" s="60" t="s">
        <v>186</v>
      </c>
      <c r="M27" s="60" t="s">
        <v>187</v>
      </c>
      <c r="N27" s="60"/>
      <c r="O27" s="60" t="s">
        <v>183</v>
      </c>
      <c r="P27" s="60" t="s">
        <v>184</v>
      </c>
      <c r="Q27" s="60" t="s">
        <v>185</v>
      </c>
      <c r="R27" s="60" t="s">
        <v>186</v>
      </c>
      <c r="S27" s="60" t="s">
        <v>187</v>
      </c>
      <c r="U27" s="59"/>
      <c r="V27" s="60" t="s">
        <v>183</v>
      </c>
      <c r="W27" s="60" t="s">
        <v>184</v>
      </c>
      <c r="X27" s="60" t="s">
        <v>185</v>
      </c>
      <c r="Y27" s="61"/>
      <c r="Z27" s="60" t="s">
        <v>183</v>
      </c>
      <c r="AA27" s="60" t="s">
        <v>184</v>
      </c>
      <c r="AB27" s="60" t="s">
        <v>185</v>
      </c>
      <c r="AC27" s="60"/>
      <c r="AD27" s="60" t="s">
        <v>183</v>
      </c>
      <c r="AE27" s="60" t="s">
        <v>184</v>
      </c>
      <c r="AF27" s="60" t="s">
        <v>185</v>
      </c>
    </row>
    <row r="28" spans="2:34" x14ac:dyDescent="0.35">
      <c r="B28" s="36" t="s">
        <v>169</v>
      </c>
      <c r="C28" s="36">
        <v>1234.782026387637</v>
      </c>
      <c r="D28" s="36">
        <v>848.01455713394284</v>
      </c>
      <c r="E28" s="36">
        <v>183.81961786391759</v>
      </c>
      <c r="F28" s="85">
        <f t="shared" ref="F28" si="15">E28/D28</f>
        <v>0.21676469621603855</v>
      </c>
      <c r="G28" s="85">
        <f t="shared" ref="G28" si="16">E28/C28</f>
        <v>0.148868070587068</v>
      </c>
      <c r="I28" s="36">
        <v>1999.168030462155</v>
      </c>
      <c r="J28" s="36">
        <v>1357.4641910940877</v>
      </c>
      <c r="K28" s="36">
        <v>946.69379441353374</v>
      </c>
      <c r="L28" s="85">
        <f t="shared" ref="L28" si="17">K28/J28</f>
        <v>0.69739872375603396</v>
      </c>
      <c r="M28" s="85">
        <f t="shared" ref="M28" si="18">K28/I28</f>
        <v>0.4735438842500313</v>
      </c>
      <c r="N28" s="118"/>
      <c r="O28" s="36">
        <f t="shared" ref="O28:O37" si="19">SUM(C28,I28)</f>
        <v>3233.950056849792</v>
      </c>
      <c r="P28" s="36">
        <f>SUM(D28,J28)</f>
        <v>2205.4787482280308</v>
      </c>
      <c r="Q28" s="36">
        <f>SUM(E28,K28)</f>
        <v>1130.5134122774514</v>
      </c>
      <c r="R28" s="85">
        <f>Q28/P28</f>
        <v>0.51259320144696507</v>
      </c>
      <c r="S28" s="85">
        <f>Q28/O28</f>
        <v>0.34957664540394617</v>
      </c>
      <c r="U28" s="36" t="s">
        <v>169</v>
      </c>
      <c r="V28" s="85">
        <v>44.717195650144824</v>
      </c>
      <c r="W28" s="85">
        <v>48.750620870827568</v>
      </c>
      <c r="X28" s="85">
        <v>53.26815348686943</v>
      </c>
      <c r="Y28" s="85"/>
      <c r="Z28" s="85">
        <v>39.04511204641932</v>
      </c>
      <c r="AA28" s="85">
        <v>36.778694880295326</v>
      </c>
      <c r="AB28" s="85">
        <v>40.540721573725676</v>
      </c>
      <c r="AC28" s="85"/>
      <c r="AD28" s="85">
        <v>36.189543515091408</v>
      </c>
      <c r="AE28" s="85">
        <v>30.690678516682819</v>
      </c>
      <c r="AF28" s="85">
        <v>34.783415298291146</v>
      </c>
    </row>
    <row r="29" spans="2:34" x14ac:dyDescent="0.35">
      <c r="B29" s="36" t="s">
        <v>170</v>
      </c>
      <c r="C29" s="36">
        <v>21593.959318050802</v>
      </c>
      <c r="D29" s="36">
        <v>20772.87726945641</v>
      </c>
      <c r="E29" s="36">
        <v>10481.311365999951</v>
      </c>
      <c r="F29" s="85">
        <f t="shared" ref="F29:F37" si="20">E29/D29</f>
        <v>0.50456714445674034</v>
      </c>
      <c r="G29" s="85">
        <f t="shared" ref="G29:G37" si="21">E29/C29</f>
        <v>0.48538163898634479</v>
      </c>
      <c r="I29" s="36">
        <v>6300.4301148085242</v>
      </c>
      <c r="J29" s="36">
        <v>2461.2222452908518</v>
      </c>
      <c r="K29" s="36">
        <v>1419.152203099507</v>
      </c>
      <c r="L29" s="85">
        <f t="shared" ref="L29:L37" si="22">K29/J29</f>
        <v>0.5766046547867929</v>
      </c>
      <c r="M29" s="85">
        <f t="shared" ref="M29:M37" si="23">K29/I29</f>
        <v>0.22524687636228727</v>
      </c>
      <c r="N29" s="118"/>
      <c r="O29" s="36">
        <f t="shared" si="19"/>
        <v>27894.389432859327</v>
      </c>
      <c r="P29" s="36">
        <f t="shared" ref="P29:P37" si="24">SUM(D29,J29)</f>
        <v>23234.099514747264</v>
      </c>
      <c r="Q29" s="36">
        <f t="shared" ref="Q29:Q37" si="25">SUM(E29,K29)</f>
        <v>11900.463569099458</v>
      </c>
      <c r="R29" s="85">
        <f t="shared" ref="R29:R37" si="26">Q29/P29</f>
        <v>0.51219818360276614</v>
      </c>
      <c r="S29" s="85">
        <f t="shared" ref="S29:S37" si="27">Q29/O29</f>
        <v>0.42662570542163669</v>
      </c>
      <c r="U29" s="36" t="s">
        <v>170</v>
      </c>
      <c r="V29" s="85">
        <v>27.728158374953793</v>
      </c>
      <c r="W29" s="85">
        <v>28.610386277472731</v>
      </c>
      <c r="X29" s="85">
        <v>37.894434728460183</v>
      </c>
      <c r="Y29" s="85"/>
      <c r="Z29" s="85">
        <v>46.763832665997633</v>
      </c>
      <c r="AA29" s="85">
        <v>40.287964009172214</v>
      </c>
      <c r="AB29" s="85">
        <v>44.3127193439161</v>
      </c>
      <c r="AC29" s="85"/>
      <c r="AD29" s="85">
        <v>25.046517887222546</v>
      </c>
      <c r="AE29" s="85">
        <v>26.905014601018379</v>
      </c>
      <c r="AF29" s="85">
        <v>34.428201333710042</v>
      </c>
    </row>
    <row r="30" spans="2:34" x14ac:dyDescent="0.35">
      <c r="B30" s="36" t="s">
        <v>171</v>
      </c>
      <c r="C30" s="36">
        <v>738.84543916096322</v>
      </c>
      <c r="D30" s="36">
        <v>738.84543916096322</v>
      </c>
      <c r="E30" s="36">
        <v>203.45616285168643</v>
      </c>
      <c r="F30" s="85">
        <f t="shared" si="20"/>
        <v>0.27537039828347903</v>
      </c>
      <c r="G30" s="85">
        <f t="shared" si="21"/>
        <v>0.27537039828347903</v>
      </c>
      <c r="I30" s="36">
        <v>1243.9558955584187</v>
      </c>
      <c r="J30" s="36">
        <v>899.8108530237381</v>
      </c>
      <c r="K30" s="36">
        <v>379.04647145318529</v>
      </c>
      <c r="L30" s="85">
        <f t="shared" si="22"/>
        <v>0.42125127762065967</v>
      </c>
      <c r="M30" s="85">
        <f t="shared" si="23"/>
        <v>0.30471053902038003</v>
      </c>
      <c r="N30" s="118"/>
      <c r="O30" s="36">
        <f t="shared" si="19"/>
        <v>1982.8013347193819</v>
      </c>
      <c r="P30" s="36">
        <f t="shared" si="24"/>
        <v>1638.6562921847012</v>
      </c>
      <c r="Q30" s="36">
        <f t="shared" si="25"/>
        <v>582.50263430487166</v>
      </c>
      <c r="R30" s="85">
        <f t="shared" si="26"/>
        <v>0.35547578652278772</v>
      </c>
      <c r="S30" s="85">
        <f t="shared" si="27"/>
        <v>0.29377760853046381</v>
      </c>
      <c r="U30" s="36" t="s">
        <v>171</v>
      </c>
      <c r="V30" s="85">
        <v>58.474888723308318</v>
      </c>
      <c r="W30" s="85">
        <v>58.474888723308318</v>
      </c>
      <c r="X30" s="85">
        <v>62.983366412933648</v>
      </c>
      <c r="Y30" s="85"/>
      <c r="Z30" s="85">
        <v>35.113644796507153</v>
      </c>
      <c r="AA30" s="85">
        <v>43.923485065311731</v>
      </c>
      <c r="AB30" s="85">
        <v>42.002268045589538</v>
      </c>
      <c r="AC30" s="85"/>
      <c r="AD30" s="85">
        <v>37.570079619480225</v>
      </c>
      <c r="AE30" s="85">
        <v>44.485792199526834</v>
      </c>
      <c r="AF30" s="85">
        <v>38.004659404624775</v>
      </c>
    </row>
    <row r="31" spans="2:34" x14ac:dyDescent="0.35">
      <c r="B31" s="36" t="s">
        <v>172</v>
      </c>
      <c r="C31" s="36">
        <v>1188.0973292528436</v>
      </c>
      <c r="D31" s="36">
        <v>1046.8240366756334</v>
      </c>
      <c r="E31" s="36">
        <v>793.73493986773587</v>
      </c>
      <c r="F31" s="85">
        <f t="shared" si="20"/>
        <v>0.75823148118414951</v>
      </c>
      <c r="G31" s="85">
        <f t="shared" si="21"/>
        <v>0.66807232061273158</v>
      </c>
      <c r="I31" s="36">
        <v>10104.947005562883</v>
      </c>
      <c r="J31" s="36">
        <v>5542.7973442619377</v>
      </c>
      <c r="K31" s="36">
        <v>5321.7209459328324</v>
      </c>
      <c r="L31" s="85">
        <f t="shared" si="22"/>
        <v>0.96011465247634031</v>
      </c>
      <c r="M31" s="85">
        <f t="shared" si="23"/>
        <v>0.5266451118450366</v>
      </c>
      <c r="N31" s="118"/>
      <c r="O31" s="36">
        <f>SUM(C31,I31)</f>
        <v>11293.044334815726</v>
      </c>
      <c r="P31" s="36">
        <f t="shared" si="24"/>
        <v>6589.6213809375713</v>
      </c>
      <c r="Q31" s="36">
        <f t="shared" si="25"/>
        <v>6115.4558858005685</v>
      </c>
      <c r="R31" s="85">
        <f t="shared" si="26"/>
        <v>0.92804359040890172</v>
      </c>
      <c r="S31" s="85">
        <f t="shared" si="27"/>
        <v>0.54152411913827458</v>
      </c>
      <c r="U31" s="36" t="s">
        <v>172</v>
      </c>
      <c r="V31" s="85">
        <v>35.908121716380968</v>
      </c>
      <c r="W31" s="85">
        <v>34.712205096705503</v>
      </c>
      <c r="X31" s="85">
        <v>44.234322481005862</v>
      </c>
      <c r="Y31" s="85"/>
      <c r="Z31" s="85">
        <v>25.372635138207745</v>
      </c>
      <c r="AA31" s="85">
        <v>20.386654601191704</v>
      </c>
      <c r="AB31" s="85">
        <v>26.471144666202512</v>
      </c>
      <c r="AC31" s="85"/>
      <c r="AD31" s="85">
        <v>23.438766708641236</v>
      </c>
      <c r="AE31" s="85">
        <v>19.455238368360309</v>
      </c>
      <c r="AF31" s="85">
        <v>23.887064712485156</v>
      </c>
    </row>
    <row r="32" spans="2:34" x14ac:dyDescent="0.35">
      <c r="B32" s="36" t="s">
        <v>173</v>
      </c>
      <c r="C32" s="36">
        <v>1509.4590219102167</v>
      </c>
      <c r="D32" s="36">
        <v>1509.4590219102167</v>
      </c>
      <c r="E32" s="36">
        <v>586.88473068430903</v>
      </c>
      <c r="F32" s="85">
        <f t="shared" si="20"/>
        <v>0.38880467913703798</v>
      </c>
      <c r="G32" s="85">
        <f t="shared" si="21"/>
        <v>0.38880467913703798</v>
      </c>
      <c r="I32" s="36">
        <v>1057.5132222636855</v>
      </c>
      <c r="J32" s="36">
        <v>624.50480339072772</v>
      </c>
      <c r="K32" s="36">
        <v>506.23438045610442</v>
      </c>
      <c r="L32" s="85">
        <f t="shared" si="22"/>
        <v>0.81061727260946903</v>
      </c>
      <c r="M32" s="85">
        <f t="shared" si="23"/>
        <v>0.47870264862738282</v>
      </c>
      <c r="N32" s="118"/>
      <c r="O32" s="36">
        <f t="shared" si="19"/>
        <v>2566.9722441739023</v>
      </c>
      <c r="P32" s="36">
        <f t="shared" si="24"/>
        <v>2133.9638253009443</v>
      </c>
      <c r="Q32" s="36">
        <f t="shared" si="25"/>
        <v>1093.1191111404135</v>
      </c>
      <c r="R32" s="85">
        <f t="shared" si="26"/>
        <v>0.5122481919234293</v>
      </c>
      <c r="S32" s="85">
        <f t="shared" si="27"/>
        <v>0.42583986391804513</v>
      </c>
      <c r="U32" s="36" t="s">
        <v>173</v>
      </c>
      <c r="V32" s="85">
        <v>43.545873429394163</v>
      </c>
      <c r="W32" s="85">
        <v>43.545873429394163</v>
      </c>
      <c r="X32" s="85">
        <v>49.161448376845826</v>
      </c>
      <c r="Y32" s="85"/>
      <c r="Z32" s="85">
        <v>42.152363683493633</v>
      </c>
      <c r="AA32" s="85">
        <v>52.553938377049271</v>
      </c>
      <c r="AB32" s="85">
        <v>53.649561747362952</v>
      </c>
      <c r="AC32" s="85"/>
      <c r="AD32" s="85">
        <v>35.321464599747387</v>
      </c>
      <c r="AE32" s="85">
        <v>39.554529456929551</v>
      </c>
      <c r="AF32" s="85">
        <v>40.056659505785277</v>
      </c>
    </row>
    <row r="33" spans="2:32" x14ac:dyDescent="0.35">
      <c r="B33" s="36" t="s">
        <v>174</v>
      </c>
      <c r="C33" s="36">
        <v>62058.418671740161</v>
      </c>
      <c r="D33" s="36">
        <v>56213.963866830454</v>
      </c>
      <c r="E33" s="36">
        <v>15768.34968631377</v>
      </c>
      <c r="F33" s="85">
        <f t="shared" si="20"/>
        <v>0.28050592062265195</v>
      </c>
      <c r="G33" s="85">
        <f t="shared" si="21"/>
        <v>0.25408880896113262</v>
      </c>
      <c r="I33" s="36">
        <v>16254.911981156301</v>
      </c>
      <c r="J33" s="36">
        <v>7951.0646192465028</v>
      </c>
      <c r="K33" s="36">
        <v>2945.5974096975929</v>
      </c>
      <c r="L33" s="85">
        <f t="shared" si="22"/>
        <v>0.37046578675356528</v>
      </c>
      <c r="M33" s="85">
        <f t="shared" si="23"/>
        <v>0.18121275668009224</v>
      </c>
      <c r="N33" s="118"/>
      <c r="O33" s="36">
        <f t="shared" si="19"/>
        <v>78313.33065289646</v>
      </c>
      <c r="P33" s="36">
        <f t="shared" si="24"/>
        <v>64165.028486076961</v>
      </c>
      <c r="Q33" s="36">
        <f t="shared" si="25"/>
        <v>18713.947096011361</v>
      </c>
      <c r="R33" s="85">
        <f t="shared" si="26"/>
        <v>0.29165337470507102</v>
      </c>
      <c r="S33" s="85">
        <f t="shared" si="27"/>
        <v>0.23896247216142652</v>
      </c>
      <c r="U33" s="36" t="s">
        <v>174</v>
      </c>
      <c r="V33" s="85">
        <v>15.456269889808141</v>
      </c>
      <c r="W33" s="85">
        <v>15.517234309975937</v>
      </c>
      <c r="X33" s="85">
        <v>15.750693591771334</v>
      </c>
      <c r="Y33" s="85"/>
      <c r="Z33" s="85">
        <v>28.693899025688495</v>
      </c>
      <c r="AA33" s="85">
        <v>33.114686330672875</v>
      </c>
      <c r="AB33" s="85">
        <v>31.155138177448329</v>
      </c>
      <c r="AC33" s="85"/>
      <c r="AD33" s="85">
        <v>14.081677485998265</v>
      </c>
      <c r="AE33" s="85">
        <v>15.102802171519333</v>
      </c>
      <c r="AF33" s="85">
        <v>15.11298393215427</v>
      </c>
    </row>
    <row r="34" spans="2:32" x14ac:dyDescent="0.35">
      <c r="B34" s="36" t="s">
        <v>175</v>
      </c>
      <c r="C34" s="36">
        <v>3241.1626637295235</v>
      </c>
      <c r="D34" s="36">
        <v>2047.3075020440724</v>
      </c>
      <c r="E34" s="36">
        <v>545.73905570288605</v>
      </c>
      <c r="F34" s="85">
        <f t="shared" si="20"/>
        <v>0.26656428267761895</v>
      </c>
      <c r="G34" s="85">
        <f t="shared" si="21"/>
        <v>0.16837755840211918</v>
      </c>
      <c r="I34" s="36">
        <v>435.6283993748508</v>
      </c>
      <c r="J34" s="36">
        <v>33.746090369302095</v>
      </c>
      <c r="K34" s="36">
        <v>11.787403622811489</v>
      </c>
      <c r="L34" s="85">
        <f t="shared" si="22"/>
        <v>0.34929686650558406</v>
      </c>
      <c r="M34" s="85">
        <f t="shared" si="23"/>
        <v>2.7058391141915956E-2</v>
      </c>
      <c r="N34" s="118"/>
      <c r="O34" s="36">
        <f t="shared" si="19"/>
        <v>3676.7910631043742</v>
      </c>
      <c r="P34" s="36">
        <f t="shared" si="24"/>
        <v>2081.0535924133746</v>
      </c>
      <c r="Q34" s="36">
        <f t="shared" si="25"/>
        <v>557.52645932569749</v>
      </c>
      <c r="R34" s="85">
        <f t="shared" si="26"/>
        <v>0.26790586333682076</v>
      </c>
      <c r="S34" s="85">
        <f t="shared" si="27"/>
        <v>0.15163397912933591</v>
      </c>
      <c r="U34" s="36" t="s">
        <v>175</v>
      </c>
      <c r="V34" s="85">
        <v>45.045285131914994</v>
      </c>
      <c r="W34" s="85">
        <v>60.574155638118434</v>
      </c>
      <c r="X34" s="85">
        <v>50.248351575685646</v>
      </c>
      <c r="Y34" s="85"/>
      <c r="Z34" s="85">
        <v>75.072355527163865</v>
      </c>
      <c r="AA34" s="85">
        <v>100</v>
      </c>
      <c r="AB34" s="85">
        <v>72.391994280532316</v>
      </c>
      <c r="AC34" s="85"/>
      <c r="AD34" s="85">
        <v>47.46826905579865</v>
      </c>
      <c r="AE34" s="85">
        <v>61.083091114731566</v>
      </c>
      <c r="AF34" s="85">
        <v>50.058418414343677</v>
      </c>
    </row>
    <row r="35" spans="2:32" x14ac:dyDescent="0.35">
      <c r="B35" s="36" t="s">
        <v>176</v>
      </c>
      <c r="C35" s="36">
        <v>16812.142720075004</v>
      </c>
      <c r="D35" s="36">
        <v>15884.179872145502</v>
      </c>
      <c r="E35" s="36">
        <v>3599.5425225193576</v>
      </c>
      <c r="F35" s="85">
        <f t="shared" si="20"/>
        <v>0.22661179560371986</v>
      </c>
      <c r="G35" s="85">
        <f t="shared" si="21"/>
        <v>0.21410373338201705</v>
      </c>
      <c r="I35" s="36">
        <v>12665.494199428171</v>
      </c>
      <c r="J35" s="36">
        <v>5617.7616751513006</v>
      </c>
      <c r="K35" s="36">
        <v>1998.3866774771907</v>
      </c>
      <c r="L35" s="85">
        <f t="shared" si="22"/>
        <v>0.35572649625143971</v>
      </c>
      <c r="M35" s="85">
        <f t="shared" si="23"/>
        <v>0.15778197407941769</v>
      </c>
      <c r="N35" s="118"/>
      <c r="O35" s="36">
        <f t="shared" si="19"/>
        <v>29477.636919503173</v>
      </c>
      <c r="P35" s="36">
        <f t="shared" si="24"/>
        <v>21501.941547296803</v>
      </c>
      <c r="Q35" s="36">
        <f t="shared" si="25"/>
        <v>5597.929199996548</v>
      </c>
      <c r="R35" s="85">
        <f t="shared" si="26"/>
        <v>0.2603452896420097</v>
      </c>
      <c r="S35" s="85">
        <f t="shared" si="27"/>
        <v>0.18990427269605226</v>
      </c>
      <c r="U35" s="36" t="s">
        <v>176</v>
      </c>
      <c r="V35" s="85">
        <v>17.211847304866026</v>
      </c>
      <c r="W35" s="85">
        <v>16.676680449907145</v>
      </c>
      <c r="X35" s="85">
        <v>18.385463401999704</v>
      </c>
      <c r="Y35" s="85"/>
      <c r="Z35" s="85">
        <v>22.88562779973989</v>
      </c>
      <c r="AA35" s="85">
        <v>27.008818140616707</v>
      </c>
      <c r="AB35" s="85">
        <v>24.229764498241863</v>
      </c>
      <c r="AC35" s="85"/>
      <c r="AD35" s="85">
        <v>16.429800781761358</v>
      </c>
      <c r="AE35" s="85">
        <v>16.049904196804139</v>
      </c>
      <c r="AF35" s="85">
        <v>16.662111267545477</v>
      </c>
    </row>
    <row r="36" spans="2:32" x14ac:dyDescent="0.35">
      <c r="B36" s="36" t="s">
        <v>177</v>
      </c>
      <c r="C36" s="36">
        <v>536.44051895571408</v>
      </c>
      <c r="D36" s="36">
        <v>288.47246100124653</v>
      </c>
      <c r="E36" s="36">
        <v>421.80045626461646</v>
      </c>
      <c r="F36" s="85">
        <f t="shared" si="20"/>
        <v>1.4621862163223747</v>
      </c>
      <c r="G36" s="85">
        <f t="shared" si="21"/>
        <v>0.78629492247478461</v>
      </c>
      <c r="I36" s="36">
        <v>32302.832722925625</v>
      </c>
      <c r="J36" s="36">
        <v>21908.967812658637</v>
      </c>
      <c r="K36" s="36">
        <v>15723.245040853662</v>
      </c>
      <c r="L36" s="85">
        <f t="shared" si="22"/>
        <v>0.71766251953544946</v>
      </c>
      <c r="M36" s="85">
        <f t="shared" si="23"/>
        <v>0.4867450844239653</v>
      </c>
      <c r="N36" s="118"/>
      <c r="O36" s="36">
        <f t="shared" si="19"/>
        <v>32839.273241881339</v>
      </c>
      <c r="P36" s="36">
        <f t="shared" si="24"/>
        <v>22197.440273659882</v>
      </c>
      <c r="Q36" s="36">
        <f t="shared" si="25"/>
        <v>16145.045497118279</v>
      </c>
      <c r="R36" s="85">
        <f t="shared" si="26"/>
        <v>0.72733816593602696</v>
      </c>
      <c r="S36" s="85">
        <f t="shared" si="27"/>
        <v>0.49163833128096779</v>
      </c>
      <c r="U36" s="36" t="s">
        <v>177</v>
      </c>
      <c r="V36" s="85">
        <v>38.25852660215525</v>
      </c>
      <c r="W36" s="85">
        <v>51.701579858451232</v>
      </c>
      <c r="X36" s="85">
        <v>52.652722332386347</v>
      </c>
      <c r="Y36" s="85"/>
      <c r="Z36" s="85">
        <v>11.880579194116327</v>
      </c>
      <c r="AA36" s="85">
        <v>13.604590014388524</v>
      </c>
      <c r="AB36" s="85">
        <v>11.996141903181034</v>
      </c>
      <c r="AC36" s="85"/>
      <c r="AD36" s="85">
        <v>11.700602131497458</v>
      </c>
      <c r="AE36" s="85">
        <v>13.405701433141493</v>
      </c>
      <c r="AF36" s="85">
        <v>11.683635376116422</v>
      </c>
    </row>
    <row r="37" spans="2:32" x14ac:dyDescent="0.35">
      <c r="B37" s="36" t="s">
        <v>178</v>
      </c>
      <c r="C37" s="36">
        <v>864.53222500501852</v>
      </c>
      <c r="D37" s="36">
        <v>618.58644464363965</v>
      </c>
      <c r="E37" s="36">
        <v>286.53874657295302</v>
      </c>
      <c r="F37" s="85">
        <f t="shared" si="20"/>
        <v>0.46321536634709898</v>
      </c>
      <c r="G37" s="85">
        <f t="shared" si="21"/>
        <v>0.33143790165981341</v>
      </c>
      <c r="I37" s="36">
        <v>7929.0030319839634</v>
      </c>
      <c r="J37" s="36">
        <v>3243.8507561750303</v>
      </c>
      <c r="K37" s="36">
        <v>3388.2469086433252</v>
      </c>
      <c r="L37" s="85">
        <f t="shared" si="22"/>
        <v>1.0445138088407493</v>
      </c>
      <c r="M37" s="85">
        <f t="shared" si="23"/>
        <v>0.42732319498123988</v>
      </c>
      <c r="N37" s="118"/>
      <c r="O37" s="36">
        <f t="shared" si="19"/>
        <v>8793.5352569889819</v>
      </c>
      <c r="P37" s="36">
        <f t="shared" si="24"/>
        <v>3862.4372008186701</v>
      </c>
      <c r="Q37" s="36">
        <f t="shared" si="25"/>
        <v>3674.7856552162784</v>
      </c>
      <c r="R37" s="85">
        <f t="shared" si="26"/>
        <v>0.95141628566475656</v>
      </c>
      <c r="S37" s="85">
        <f t="shared" si="27"/>
        <v>0.41789627809766372</v>
      </c>
      <c r="U37" s="36" t="s">
        <v>178</v>
      </c>
      <c r="V37" s="85">
        <v>45.271313598692686</v>
      </c>
      <c r="W37" s="85">
        <v>47.411691854535029</v>
      </c>
      <c r="X37" s="85">
        <v>40.898555401134331</v>
      </c>
      <c r="Y37" s="85"/>
      <c r="Z37" s="85">
        <v>31.683751578129449</v>
      </c>
      <c r="AA37" s="85">
        <v>25.958513292528895</v>
      </c>
      <c r="AB37" s="85">
        <v>33.594207031678636</v>
      </c>
      <c r="AC37" s="85"/>
      <c r="AD37" s="85">
        <v>30.038183618253068</v>
      </c>
      <c r="AE37" s="85">
        <v>26.48729542169475</v>
      </c>
      <c r="AF37" s="85">
        <v>31.966673434622706</v>
      </c>
    </row>
    <row r="39" spans="2:32" ht="15" thickBot="1" x14ac:dyDescent="0.4">
      <c r="B39" s="71" t="s">
        <v>14</v>
      </c>
      <c r="C39" s="72">
        <f>SUM(C28:C38)</f>
        <v>109777.83993426789</v>
      </c>
      <c r="D39" s="72">
        <f>SUM(D28:D38)</f>
        <v>99968.530471002086</v>
      </c>
      <c r="E39" s="72">
        <f>SUM(E28:E38)</f>
        <v>32871.177284641184</v>
      </c>
      <c r="F39" s="31">
        <f>E39/D39</f>
        <v>0.32881524945668916</v>
      </c>
      <c r="G39" s="31">
        <f t="shared" ref="G39" si="28">E39/C39</f>
        <v>0.29943363163570708</v>
      </c>
      <c r="H39" s="71"/>
      <c r="I39" s="72">
        <f>SUM(I28:I38)</f>
        <v>90293.884603524566</v>
      </c>
      <c r="J39" s="72">
        <f>SUM(J28:J38)</f>
        <v>49641.190390662116</v>
      </c>
      <c r="K39" s="72">
        <f>SUM(K28:K38)</f>
        <v>32640.111235649747</v>
      </c>
      <c r="L39" s="31">
        <f>K39/J39</f>
        <v>0.65752071976480242</v>
      </c>
      <c r="M39" s="31">
        <f t="shared" ref="M39" si="29">K39/I39</f>
        <v>0.36148750692220921</v>
      </c>
      <c r="N39" s="71"/>
      <c r="O39" s="72">
        <f>SUM(O28:O38)</f>
        <v>200071.72453779247</v>
      </c>
      <c r="P39" s="72">
        <f>SUM(P28:P38)</f>
        <v>149609.72086166422</v>
      </c>
      <c r="Q39" s="72">
        <f>SUM(Q28:Q38)</f>
        <v>65511.288520290924</v>
      </c>
      <c r="R39" s="31">
        <f>Q39/P39</f>
        <v>0.43788122952829761</v>
      </c>
      <c r="S39" s="31">
        <f t="shared" ref="S39" si="30">Q39/O39</f>
        <v>0.32743901554123006</v>
      </c>
      <c r="U39" s="73" t="s">
        <v>14</v>
      </c>
      <c r="V39" s="31">
        <v>10.765184541378762</v>
      </c>
      <c r="W39" s="31">
        <v>11.003118780736962</v>
      </c>
      <c r="X39" s="31">
        <v>14.510823174484122</v>
      </c>
      <c r="Y39" s="31"/>
      <c r="Z39" s="31">
        <v>9.1025074607957439</v>
      </c>
      <c r="AA39" s="74">
        <v>9.3626778330864227</v>
      </c>
      <c r="AB39" s="31">
        <v>8.9614775918796266</v>
      </c>
      <c r="AC39" s="31"/>
      <c r="AD39" s="74">
        <v>7.5538655664435055</v>
      </c>
      <c r="AE39" s="31">
        <v>8.4480844936971327</v>
      </c>
      <c r="AF39" s="31">
        <v>8.9614775918796266</v>
      </c>
    </row>
    <row r="40" spans="2:32" x14ac:dyDescent="0.35">
      <c r="B40" s="75" t="s">
        <v>235</v>
      </c>
      <c r="C40" s="105"/>
      <c r="D40" s="105"/>
      <c r="E40" s="105"/>
      <c r="F40" s="105"/>
      <c r="G40" s="105"/>
      <c r="H40" s="105"/>
      <c r="I40" s="105"/>
      <c r="J40" s="105"/>
      <c r="K40" s="105"/>
      <c r="L40" s="105"/>
      <c r="M40" s="105"/>
      <c r="N40" s="105"/>
      <c r="O40" s="105"/>
      <c r="P40" s="105"/>
      <c r="Q40" s="105"/>
      <c r="R40" s="105"/>
      <c r="S40" s="105"/>
    </row>
    <row r="41" spans="2:32" x14ac:dyDescent="0.35">
      <c r="B41" s="106"/>
      <c r="C41" s="107"/>
      <c r="D41" s="107"/>
      <c r="E41" s="107"/>
      <c r="F41" s="107"/>
      <c r="G41" s="107"/>
      <c r="H41" s="107"/>
      <c r="I41" s="107"/>
      <c r="J41" s="107"/>
      <c r="K41" s="107"/>
      <c r="L41" s="107"/>
      <c r="M41" s="107"/>
      <c r="N41" s="107"/>
      <c r="O41" s="107"/>
      <c r="P41" s="107"/>
      <c r="Q41" s="107"/>
      <c r="R41" s="107"/>
      <c r="S41" s="107"/>
    </row>
  </sheetData>
  <mergeCells count="19">
    <mergeCell ref="V26:X26"/>
    <mergeCell ref="Z26:AB26"/>
    <mergeCell ref="AD26:AF26"/>
    <mergeCell ref="B21:S22"/>
    <mergeCell ref="B40:S41"/>
    <mergeCell ref="B26:B27"/>
    <mergeCell ref="C26:G26"/>
    <mergeCell ref="I26:M26"/>
    <mergeCell ref="O26:S26"/>
    <mergeCell ref="U26:U27"/>
    <mergeCell ref="U3:U4"/>
    <mergeCell ref="V3:X3"/>
    <mergeCell ref="Z3:AB3"/>
    <mergeCell ref="AD3:AF3"/>
    <mergeCell ref="B3:B4"/>
    <mergeCell ref="C3:G3"/>
    <mergeCell ref="I3:M3"/>
    <mergeCell ref="O3:Q3"/>
    <mergeCell ref="R3:S3"/>
  </mergeCells>
  <pageMargins left="0.7" right="0.7" top="0.75" bottom="0.75" header="0.3" footer="0.3"/>
  <pageSetup scale="94" orientation="portrait" r:id="rId1"/>
  <colBreaks count="1" manualBreakCount="1">
    <brk id="21" max="40"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T51"/>
  <sheetViews>
    <sheetView view="pageBreakPreview" zoomScaleNormal="100" zoomScaleSheetLayoutView="100" workbookViewId="0">
      <pane xSplit="2" ySplit="4" topLeftCell="W5" activePane="bottomRight" state="frozen"/>
      <selection activeCell="G24" sqref="G24"/>
      <selection pane="topRight" activeCell="G24" sqref="G24"/>
      <selection pane="bottomLeft" activeCell="G24" sqref="G24"/>
      <selection pane="bottomRight" activeCell="AA10" sqref="AA10"/>
    </sheetView>
  </sheetViews>
  <sheetFormatPr defaultRowHeight="14.5" x14ac:dyDescent="0.35"/>
  <cols>
    <col min="1" max="1" width="8.7265625" style="49"/>
    <col min="2" max="2" width="12.81640625" style="49" customWidth="1"/>
    <col min="3" max="3" width="6.90625" style="49" bestFit="1" customWidth="1"/>
    <col min="4" max="4" width="7.81640625" style="49" bestFit="1" customWidth="1"/>
    <col min="5" max="5" width="8.453125" style="49" bestFit="1" customWidth="1"/>
    <col min="6" max="7" width="6.81640625" style="49" bestFit="1" customWidth="1"/>
    <col min="8" max="8" width="8.7265625" style="49"/>
    <col min="9" max="9" width="6.90625" style="49" bestFit="1" customWidth="1"/>
    <col min="10" max="10" width="7.81640625" style="49" bestFit="1" customWidth="1"/>
    <col min="11" max="11" width="8.453125" style="49" bestFit="1" customWidth="1"/>
    <col min="12" max="13" width="6.81640625" style="49" bestFit="1" customWidth="1"/>
    <col min="14" max="14" width="8.7265625" style="49"/>
    <col min="15" max="15" width="7" style="49" bestFit="1" customWidth="1"/>
    <col min="16" max="16" width="7.81640625" style="49" bestFit="1" customWidth="1"/>
    <col min="17" max="17" width="8.453125" style="49" bestFit="1" customWidth="1"/>
    <col min="18" max="19" width="6.81640625" style="49" bestFit="1" customWidth="1"/>
    <col min="20" max="16384" width="8.7265625" style="49"/>
  </cols>
  <sheetData>
    <row r="1" spans="2:46" x14ac:dyDescent="0.35">
      <c r="B1" s="50" t="s">
        <v>242</v>
      </c>
      <c r="U1" s="51" t="s">
        <v>209</v>
      </c>
      <c r="AH1" s="50"/>
    </row>
    <row r="2" spans="2:46" ht="15" thickBot="1" x14ac:dyDescent="0.4">
      <c r="AT2" s="51"/>
    </row>
    <row r="3" spans="2:46" ht="15" thickBot="1" x14ac:dyDescent="0.4">
      <c r="B3" s="52" t="s">
        <v>179</v>
      </c>
      <c r="C3" s="53" t="s">
        <v>180</v>
      </c>
      <c r="D3" s="53"/>
      <c r="E3" s="53"/>
      <c r="F3" s="53"/>
      <c r="G3" s="53"/>
      <c r="H3" s="54"/>
      <c r="I3" s="53" t="s">
        <v>181</v>
      </c>
      <c r="J3" s="102"/>
      <c r="K3" s="102"/>
      <c r="L3" s="102"/>
      <c r="M3" s="102"/>
      <c r="N3" s="54"/>
      <c r="O3" s="53" t="s">
        <v>182</v>
      </c>
      <c r="P3" s="102"/>
      <c r="Q3" s="102"/>
      <c r="R3" s="102"/>
      <c r="S3" s="102"/>
      <c r="U3" s="52" t="s">
        <v>179</v>
      </c>
      <c r="V3" s="53" t="s">
        <v>180</v>
      </c>
      <c r="W3" s="53"/>
      <c r="X3" s="53"/>
      <c r="Y3" s="54"/>
      <c r="Z3" s="53" t="s">
        <v>181</v>
      </c>
      <c r="AA3" s="102"/>
      <c r="AB3" s="102"/>
      <c r="AC3" s="54"/>
      <c r="AD3" s="53" t="s">
        <v>182</v>
      </c>
      <c r="AE3" s="102"/>
      <c r="AF3" s="102"/>
      <c r="AR3" s="58"/>
      <c r="AS3" s="58"/>
    </row>
    <row r="4" spans="2:46" ht="48.5" thickBot="1" x14ac:dyDescent="0.4">
      <c r="B4" s="59"/>
      <c r="C4" s="60" t="s">
        <v>183</v>
      </c>
      <c r="D4" s="60" t="s">
        <v>184</v>
      </c>
      <c r="E4" s="60" t="s">
        <v>185</v>
      </c>
      <c r="F4" s="60" t="s">
        <v>186</v>
      </c>
      <c r="G4" s="60" t="s">
        <v>187</v>
      </c>
      <c r="H4" s="61"/>
      <c r="I4" s="60" t="s">
        <v>183</v>
      </c>
      <c r="J4" s="60" t="s">
        <v>184</v>
      </c>
      <c r="K4" s="60" t="s">
        <v>185</v>
      </c>
      <c r="L4" s="60" t="s">
        <v>186</v>
      </c>
      <c r="M4" s="60" t="s">
        <v>187</v>
      </c>
      <c r="N4" s="60"/>
      <c r="O4" s="60" t="s">
        <v>183</v>
      </c>
      <c r="P4" s="60" t="s">
        <v>184</v>
      </c>
      <c r="Q4" s="60" t="s">
        <v>185</v>
      </c>
      <c r="R4" s="60" t="s">
        <v>186</v>
      </c>
      <c r="S4" s="60" t="s">
        <v>187</v>
      </c>
      <c r="U4" s="59"/>
      <c r="V4" s="60" t="s">
        <v>183</v>
      </c>
      <c r="W4" s="60" t="s">
        <v>184</v>
      </c>
      <c r="X4" s="60" t="s">
        <v>185</v>
      </c>
      <c r="Y4" s="61"/>
      <c r="Z4" s="60" t="s">
        <v>183</v>
      </c>
      <c r="AA4" s="60" t="s">
        <v>184</v>
      </c>
      <c r="AB4" s="60" t="s">
        <v>185</v>
      </c>
      <c r="AC4" s="60"/>
      <c r="AD4" s="60" t="s">
        <v>183</v>
      </c>
      <c r="AE4" s="60" t="s">
        <v>184</v>
      </c>
      <c r="AF4" s="60" t="s">
        <v>185</v>
      </c>
      <c r="AR4" s="58"/>
      <c r="AS4" s="58"/>
    </row>
    <row r="5" spans="2:46" x14ac:dyDescent="0.35">
      <c r="B5" s="36" t="s">
        <v>29</v>
      </c>
      <c r="C5" s="36">
        <v>270.20553712775205</v>
      </c>
      <c r="D5" s="36">
        <v>270.20553712775205</v>
      </c>
      <c r="E5" s="36">
        <v>144.91992165801634</v>
      </c>
      <c r="F5" s="85">
        <f>E5/D5</f>
        <v>0.53633216846144349</v>
      </c>
      <c r="G5" s="85">
        <f>E5/C5</f>
        <v>0.53633216846144349</v>
      </c>
      <c r="H5" s="36"/>
      <c r="I5" s="36">
        <v>469.13319211695455</v>
      </c>
      <c r="J5" s="36">
        <v>155.24535838510624</v>
      </c>
      <c r="K5" s="36">
        <v>555.76316470667336</v>
      </c>
      <c r="L5" s="85">
        <f>K5/J5</f>
        <v>3.5799019725152155</v>
      </c>
      <c r="M5" s="85">
        <f>K5/I5</f>
        <v>1.1846596532613749</v>
      </c>
      <c r="O5" s="36">
        <f>SUM(C5,I5)</f>
        <v>739.33872924470666</v>
      </c>
      <c r="P5" s="36">
        <f>SUM(D5,J5)</f>
        <v>425.45089551285832</v>
      </c>
      <c r="Q5" s="36">
        <f>SUM(E5,K5)</f>
        <v>700.68308636468964</v>
      </c>
      <c r="R5" s="85">
        <f>Q5/P5</f>
        <v>1.6469188189627704</v>
      </c>
      <c r="S5" s="85">
        <f>Q5/O5</f>
        <v>0.94771592322844112</v>
      </c>
      <c r="U5" s="66" t="s">
        <v>0</v>
      </c>
      <c r="V5" s="46">
        <v>100.00000000000016</v>
      </c>
      <c r="W5" s="46">
        <v>100.00000000000016</v>
      </c>
      <c r="X5" s="46">
        <v>100.00000000000009</v>
      </c>
      <c r="Y5" s="46"/>
      <c r="Z5" s="46">
        <v>57.050123066994132</v>
      </c>
      <c r="AA5" s="46">
        <v>99.999999999999915</v>
      </c>
      <c r="AB5" s="46">
        <v>58.107364726302393</v>
      </c>
      <c r="AC5" s="46"/>
      <c r="AD5" s="46">
        <v>66.224021208972118</v>
      </c>
      <c r="AE5" s="46">
        <v>72.598008738742735</v>
      </c>
      <c r="AF5" s="46">
        <v>62.769722277026816</v>
      </c>
      <c r="AR5" s="58"/>
      <c r="AS5" s="58"/>
    </row>
    <row r="6" spans="2:46" x14ac:dyDescent="0.35">
      <c r="B6" s="36" t="s">
        <v>30</v>
      </c>
      <c r="C6" s="36">
        <v>117.7176455697708</v>
      </c>
      <c r="D6" s="36">
        <v>117.7176455697708</v>
      </c>
      <c r="E6" s="36">
        <v>11.637928280946603</v>
      </c>
      <c r="F6" s="85">
        <f t="shared" ref="F6:F18" si="0">E6/D6</f>
        <v>9.8863073795073891E-2</v>
      </c>
      <c r="G6" s="85">
        <f t="shared" ref="G6:G18" si="1">E6/C6</f>
        <v>9.8863073795073891E-2</v>
      </c>
      <c r="H6" s="36"/>
      <c r="I6" s="36">
        <v>890.77423943430085</v>
      </c>
      <c r="J6" s="36">
        <v>137.8353322142799</v>
      </c>
      <c r="K6" s="36">
        <v>534.67842594357001</v>
      </c>
      <c r="L6" s="85">
        <f t="shared" ref="L6:L18" si="2">K6/J6</f>
        <v>3.8791100754366425</v>
      </c>
      <c r="M6" s="85">
        <f t="shared" ref="M6:M18" si="3">K6/I6</f>
        <v>0.60024010829402219</v>
      </c>
      <c r="O6" s="36">
        <f t="shared" ref="O6:O18" si="4">SUM(C6,I6)</f>
        <v>1008.4918850040716</v>
      </c>
      <c r="P6" s="36">
        <f t="shared" ref="P6:P18" si="5">SUM(D6,J6)</f>
        <v>255.55297778405071</v>
      </c>
      <c r="Q6" s="36">
        <f t="shared" ref="Q6:Q18" si="6">SUM(E6,K6)</f>
        <v>546.31635422451666</v>
      </c>
      <c r="R6" s="85">
        <f t="shared" ref="R6:R18" si="7">Q6/P6</f>
        <v>2.1377812106191501</v>
      </c>
      <c r="S6" s="85">
        <f t="shared" ref="S6:S18" si="8">Q6/O6</f>
        <v>0.54171616286462332</v>
      </c>
      <c r="U6" s="66" t="s">
        <v>1</v>
      </c>
      <c r="V6" s="46">
        <v>99.999999999999972</v>
      </c>
      <c r="W6" s="46">
        <v>99.999999999999972</v>
      </c>
      <c r="X6" s="46">
        <v>100.00000000000004</v>
      </c>
      <c r="Y6" s="46"/>
      <c r="Z6" s="46">
        <v>71.447436458468161</v>
      </c>
      <c r="AA6" s="46">
        <v>100.00000000000003</v>
      </c>
      <c r="AB6" s="46">
        <v>71.447436166839623</v>
      </c>
      <c r="AC6" s="46"/>
      <c r="AD6" s="46">
        <v>63.849367539818758</v>
      </c>
      <c r="AE6" s="46">
        <v>70.210949676839093</v>
      </c>
      <c r="AF6" s="46">
        <v>69.897018629789287</v>
      </c>
      <c r="AR6" s="58"/>
      <c r="AS6" s="58"/>
    </row>
    <row r="7" spans="2:46" x14ac:dyDescent="0.35">
      <c r="B7" s="36" t="s">
        <v>31</v>
      </c>
      <c r="C7" s="36">
        <v>6041.3330789970332</v>
      </c>
      <c r="D7" s="36">
        <v>1439.3729930814538</v>
      </c>
      <c r="E7" s="36">
        <v>562.87292400168803</v>
      </c>
      <c r="F7" s="85">
        <f t="shared" si="0"/>
        <v>0.39105424841734204</v>
      </c>
      <c r="G7" s="85">
        <f t="shared" si="1"/>
        <v>9.3170317981397369E-2</v>
      </c>
      <c r="H7" s="36"/>
      <c r="I7" s="36">
        <v>18127.388600379327</v>
      </c>
      <c r="J7" s="36">
        <v>8866.928676680729</v>
      </c>
      <c r="K7" s="36">
        <v>11191.864346379591</v>
      </c>
      <c r="L7" s="85">
        <f t="shared" si="2"/>
        <v>1.2622030417153625</v>
      </c>
      <c r="M7" s="85">
        <f t="shared" si="3"/>
        <v>0.61740080676294395</v>
      </c>
      <c r="O7" s="36">
        <f t="shared" si="4"/>
        <v>24168.721679376358</v>
      </c>
      <c r="P7" s="36">
        <f t="shared" si="5"/>
        <v>10306.301669762182</v>
      </c>
      <c r="Q7" s="36">
        <f t="shared" si="6"/>
        <v>11754.737270381278</v>
      </c>
      <c r="R7" s="85">
        <f t="shared" si="7"/>
        <v>1.1405388321660217</v>
      </c>
      <c r="S7" s="85">
        <f t="shared" si="8"/>
        <v>0.48636156377322282</v>
      </c>
      <c r="U7" s="66" t="s">
        <v>2</v>
      </c>
      <c r="V7" s="46">
        <v>22.649268072056095</v>
      </c>
      <c r="W7" s="46">
        <v>47.314399830845375</v>
      </c>
      <c r="X7" s="46">
        <v>36.08591159018502</v>
      </c>
      <c r="Y7" s="46"/>
      <c r="Z7" s="46">
        <v>23.639813848992659</v>
      </c>
      <c r="AA7" s="46">
        <v>29.212416410827064</v>
      </c>
      <c r="AB7" s="46">
        <v>25.808241908037544</v>
      </c>
      <c r="AC7" s="46"/>
      <c r="AD7" s="46">
        <v>22.325563433119065</v>
      </c>
      <c r="AE7" s="46">
        <v>30.921031529124342</v>
      </c>
      <c r="AF7" s="46">
        <v>25.767374809762305</v>
      </c>
      <c r="AR7" s="58"/>
      <c r="AS7" s="58"/>
    </row>
    <row r="8" spans="2:46" x14ac:dyDescent="0.35">
      <c r="B8" s="36" t="s">
        <v>32</v>
      </c>
      <c r="C8" s="36">
        <v>4163.4284317948777</v>
      </c>
      <c r="D8" s="36">
        <v>3177.5061428691429</v>
      </c>
      <c r="E8" s="36">
        <v>1715.5078469274142</v>
      </c>
      <c r="F8" s="85">
        <f t="shared" si="0"/>
        <v>0.53989127630085054</v>
      </c>
      <c r="G8" s="85">
        <f t="shared" si="1"/>
        <v>0.41204211265566271</v>
      </c>
      <c r="H8" s="36"/>
      <c r="I8" s="36">
        <v>7059.6059363183131</v>
      </c>
      <c r="J8" s="36">
        <v>2015.2991585327591</v>
      </c>
      <c r="K8" s="36">
        <v>4318.678940241276</v>
      </c>
      <c r="L8" s="85">
        <f t="shared" si="2"/>
        <v>2.1429468284924482</v>
      </c>
      <c r="M8" s="85">
        <f t="shared" si="3"/>
        <v>0.61174504344835001</v>
      </c>
      <c r="O8" s="36">
        <f t="shared" si="4"/>
        <v>11223.034368113191</v>
      </c>
      <c r="P8" s="36">
        <f t="shared" si="5"/>
        <v>5192.8053014019024</v>
      </c>
      <c r="Q8" s="36">
        <f t="shared" si="6"/>
        <v>6034.18678716869</v>
      </c>
      <c r="R8" s="85">
        <f t="shared" si="7"/>
        <v>1.1620283135860379</v>
      </c>
      <c r="S8" s="85">
        <f t="shared" si="8"/>
        <v>0.53766090250182075</v>
      </c>
      <c r="U8" s="66" t="s">
        <v>3</v>
      </c>
      <c r="V8" s="46">
        <v>40.959807927213873</v>
      </c>
      <c r="W8" s="46">
        <v>42.177526485595763</v>
      </c>
      <c r="X8" s="46">
        <v>35.292260787554731</v>
      </c>
      <c r="Y8" s="46"/>
      <c r="Z8" s="46">
        <v>29.070841929397318</v>
      </c>
      <c r="AA8" s="46">
        <v>59.292139119488354</v>
      </c>
      <c r="AB8" s="46">
        <v>28.606357196495892</v>
      </c>
      <c r="AC8" s="46"/>
      <c r="AD8" s="46">
        <v>25.865663547582457</v>
      </c>
      <c r="AE8" s="46">
        <v>34.175868252495505</v>
      </c>
      <c r="AF8" s="46">
        <v>23.618258925446028</v>
      </c>
      <c r="AR8" s="58"/>
      <c r="AS8" s="58"/>
    </row>
    <row r="9" spans="2:46" x14ac:dyDescent="0.35">
      <c r="B9" s="36" t="s">
        <v>33</v>
      </c>
      <c r="C9" s="36">
        <v>53700.549005780776</v>
      </c>
      <c r="D9" s="36">
        <v>1269.1827692104559</v>
      </c>
      <c r="E9" s="36">
        <v>905.81479503090918</v>
      </c>
      <c r="F9" s="85">
        <f t="shared" si="0"/>
        <v>0.7136992535711828</v>
      </c>
      <c r="G9" s="85">
        <f t="shared" si="1"/>
        <v>1.6867887047735765E-2</v>
      </c>
      <c r="H9" s="36"/>
      <c r="I9" s="36">
        <v>84984.947906268309</v>
      </c>
      <c r="J9" s="36">
        <v>55247.626272899026</v>
      </c>
      <c r="K9" s="36">
        <v>58170.336910318314</v>
      </c>
      <c r="L9" s="85">
        <f t="shared" si="2"/>
        <v>1.0529020128934117</v>
      </c>
      <c r="M9" s="85">
        <f t="shared" si="3"/>
        <v>0.68447811457713204</v>
      </c>
      <c r="O9" s="36">
        <f t="shared" si="4"/>
        <v>138685.49691204907</v>
      </c>
      <c r="P9" s="36">
        <f t="shared" si="5"/>
        <v>56516.809042109482</v>
      </c>
      <c r="Q9" s="36">
        <f t="shared" si="6"/>
        <v>59076.151705349221</v>
      </c>
      <c r="R9" s="85">
        <f t="shared" si="7"/>
        <v>1.0452846278234291</v>
      </c>
      <c r="S9" s="85">
        <f t="shared" si="8"/>
        <v>0.42597209528559327</v>
      </c>
      <c r="U9" s="66" t="s">
        <v>4</v>
      </c>
      <c r="V9" s="46">
        <v>16.180513372290431</v>
      </c>
      <c r="W9" s="46">
        <v>47.457154947191505</v>
      </c>
      <c r="X9" s="46">
        <v>32.258421773769598</v>
      </c>
      <c r="Y9" s="46"/>
      <c r="Z9" s="46">
        <v>16.659338487503128</v>
      </c>
      <c r="AA9" s="46">
        <v>20.34983141362077</v>
      </c>
      <c r="AB9" s="46">
        <v>20.041784279774983</v>
      </c>
      <c r="AC9" s="46"/>
      <c r="AD9" s="46">
        <v>16.022479431109549</v>
      </c>
      <c r="AE9" s="46">
        <v>20.01331913973991</v>
      </c>
      <c r="AF9" s="46">
        <v>19.751334361184416</v>
      </c>
      <c r="AR9" s="58"/>
      <c r="AS9" s="58"/>
    </row>
    <row r="10" spans="2:46" x14ac:dyDescent="0.35">
      <c r="B10" s="36" t="s">
        <v>34</v>
      </c>
      <c r="C10" s="36">
        <v>19727.559268904995</v>
      </c>
      <c r="D10" s="36">
        <v>17837.830263586537</v>
      </c>
      <c r="E10" s="36">
        <v>17773.287077900382</v>
      </c>
      <c r="F10" s="85">
        <f t="shared" si="0"/>
        <v>0.99638166835694641</v>
      </c>
      <c r="G10" s="85">
        <f t="shared" si="1"/>
        <v>0.90093694996091189</v>
      </c>
      <c r="H10" s="36"/>
      <c r="I10" s="36">
        <v>777.55595121499277</v>
      </c>
      <c r="J10" s="36">
        <v>506.79299539066039</v>
      </c>
      <c r="K10" s="36">
        <v>457.83781774574913</v>
      </c>
      <c r="L10" s="85">
        <f t="shared" si="2"/>
        <v>0.90340202392265845</v>
      </c>
      <c r="M10" s="85">
        <f t="shared" si="3"/>
        <v>0.5888165565839234</v>
      </c>
      <c r="O10" s="36">
        <f t="shared" si="4"/>
        <v>20505.115220119987</v>
      </c>
      <c r="P10" s="36">
        <f t="shared" si="5"/>
        <v>18344.623258977197</v>
      </c>
      <c r="Q10" s="36">
        <f t="shared" si="6"/>
        <v>18231.124895646131</v>
      </c>
      <c r="R10" s="85">
        <f t="shared" si="7"/>
        <v>0.99381299022995617</v>
      </c>
      <c r="S10" s="85">
        <f t="shared" si="8"/>
        <v>0.88910131447383545</v>
      </c>
      <c r="U10" s="66" t="s">
        <v>5</v>
      </c>
      <c r="V10" s="46">
        <v>17.789166504331863</v>
      </c>
      <c r="W10" s="46">
        <v>17.898580371874708</v>
      </c>
      <c r="X10" s="46">
        <v>20.20354137602428</v>
      </c>
      <c r="Y10" s="46"/>
      <c r="Z10" s="46">
        <v>30.526468147823817</v>
      </c>
      <c r="AA10" s="46">
        <v>31.740173735083566</v>
      </c>
      <c r="AB10" s="46">
        <v>31.460748679803054</v>
      </c>
      <c r="AC10" s="46"/>
      <c r="AD10" s="46">
        <v>16.868560330794207</v>
      </c>
      <c r="AE10" s="46">
        <v>17.22975531737406</v>
      </c>
      <c r="AF10" s="46">
        <v>19.472109516939618</v>
      </c>
      <c r="AR10" s="58"/>
      <c r="AS10" s="97"/>
      <c r="AT10" s="89"/>
    </row>
    <row r="11" spans="2:46" x14ac:dyDescent="0.35">
      <c r="B11" s="36" t="s">
        <v>35</v>
      </c>
      <c r="C11" s="36">
        <v>1912.3264667264491</v>
      </c>
      <c r="D11" s="36">
        <v>1227.2067566789472</v>
      </c>
      <c r="E11" s="36">
        <v>1703.4912879953793</v>
      </c>
      <c r="F11" s="85">
        <f t="shared" si="0"/>
        <v>1.3881045542850072</v>
      </c>
      <c r="G11" s="85">
        <f t="shared" si="1"/>
        <v>0.89079522646122389</v>
      </c>
      <c r="H11" s="36"/>
      <c r="I11" s="36">
        <v>3963.5132956255025</v>
      </c>
      <c r="J11" s="36">
        <v>2104.1432483136291</v>
      </c>
      <c r="K11" s="36">
        <v>1876.9198381194296</v>
      </c>
      <c r="L11" s="85">
        <f t="shared" si="2"/>
        <v>0.89201143487910894</v>
      </c>
      <c r="M11" s="85">
        <f t="shared" si="3"/>
        <v>0.4735495249103796</v>
      </c>
      <c r="O11" s="36">
        <f t="shared" si="4"/>
        <v>5875.8397623519513</v>
      </c>
      <c r="P11" s="36">
        <f t="shared" si="5"/>
        <v>3331.350004992576</v>
      </c>
      <c r="Q11" s="36">
        <f t="shared" si="6"/>
        <v>3580.4111261148091</v>
      </c>
      <c r="R11" s="85">
        <f t="shared" si="7"/>
        <v>1.0747628201026533</v>
      </c>
      <c r="S11" s="85">
        <f t="shared" si="8"/>
        <v>0.609344582378751</v>
      </c>
      <c r="U11" s="66" t="s">
        <v>6</v>
      </c>
      <c r="V11" s="46">
        <v>65.428635946283734</v>
      </c>
      <c r="W11" s="46">
        <v>92.435096427325192</v>
      </c>
      <c r="X11" s="46">
        <v>97.750395264919234</v>
      </c>
      <c r="Y11" s="46"/>
      <c r="Z11" s="46">
        <v>57.550802921036613</v>
      </c>
      <c r="AA11" s="46">
        <v>62.310528320266513</v>
      </c>
      <c r="AB11" s="46">
        <v>52.210253127157436</v>
      </c>
      <c r="AC11" s="46"/>
      <c r="AD11" s="46">
        <v>51.375535912749683</v>
      </c>
      <c r="AE11" s="46">
        <v>51.76986362415964</v>
      </c>
      <c r="AF11" s="46">
        <v>53.044416448857469</v>
      </c>
    </row>
    <row r="12" spans="2:46" x14ac:dyDescent="0.35">
      <c r="B12" s="36" t="s">
        <v>36</v>
      </c>
      <c r="C12" s="36">
        <v>1773.9473440727124</v>
      </c>
      <c r="D12" s="36">
        <v>1493.0734659820262</v>
      </c>
      <c r="E12" s="36">
        <v>890.24213693318507</v>
      </c>
      <c r="F12" s="85">
        <f t="shared" si="0"/>
        <v>0.59624804620558569</v>
      </c>
      <c r="G12" s="85">
        <f t="shared" si="1"/>
        <v>0.5018424813497141</v>
      </c>
      <c r="H12" s="36"/>
      <c r="I12" s="36">
        <v>2640.0670574540377</v>
      </c>
      <c r="J12" s="36">
        <v>540.77815074921477</v>
      </c>
      <c r="K12" s="36">
        <v>1059.0290058661494</v>
      </c>
      <c r="L12" s="85">
        <f t="shared" si="2"/>
        <v>1.958342814699392</v>
      </c>
      <c r="M12" s="85">
        <f t="shared" si="3"/>
        <v>0.40113716160203505</v>
      </c>
      <c r="O12" s="36">
        <f t="shared" si="4"/>
        <v>4414.0144015267506</v>
      </c>
      <c r="P12" s="36">
        <f t="shared" si="5"/>
        <v>2033.8516167312409</v>
      </c>
      <c r="Q12" s="36">
        <f t="shared" si="6"/>
        <v>1949.2711427993345</v>
      </c>
      <c r="R12" s="85">
        <f t="shared" si="7"/>
        <v>0.95841364569759413</v>
      </c>
      <c r="S12" s="85">
        <f t="shared" si="8"/>
        <v>0.44160960193630244</v>
      </c>
      <c r="U12" s="66" t="s">
        <v>7</v>
      </c>
      <c r="V12" s="46">
        <v>56.038619698708182</v>
      </c>
      <c r="W12" s="46">
        <v>65.787437960532742</v>
      </c>
      <c r="X12" s="46">
        <v>64.386303976305086</v>
      </c>
      <c r="Y12" s="46"/>
      <c r="Z12" s="46">
        <v>60.756487528358285</v>
      </c>
      <c r="AA12" s="46">
        <v>73.781364773640277</v>
      </c>
      <c r="AB12" s="46">
        <v>60.815905818604676</v>
      </c>
      <c r="AC12" s="46"/>
      <c r="AD12" s="46">
        <v>58.240674118546174</v>
      </c>
      <c r="AE12" s="46">
        <v>67.167691097991082</v>
      </c>
      <c r="AF12" s="46">
        <v>61.88477753489223</v>
      </c>
    </row>
    <row r="13" spans="2:46" x14ac:dyDescent="0.35">
      <c r="B13" s="36" t="s">
        <v>37</v>
      </c>
      <c r="C13" s="36">
        <v>629.27576552011283</v>
      </c>
      <c r="D13" s="36">
        <v>528.38286653529053</v>
      </c>
      <c r="E13" s="36">
        <v>318.98368039768457</v>
      </c>
      <c r="F13" s="85">
        <f t="shared" si="0"/>
        <v>0.60369800120379136</v>
      </c>
      <c r="G13" s="85">
        <f t="shared" si="1"/>
        <v>0.50690603051276928</v>
      </c>
      <c r="H13" s="36"/>
      <c r="I13" s="36">
        <v>1822.8314211722168</v>
      </c>
      <c r="J13" s="36">
        <v>1375.3583212824715</v>
      </c>
      <c r="K13" s="36">
        <v>902.38426226349452</v>
      </c>
      <c r="L13" s="85">
        <f t="shared" si="2"/>
        <v>0.65610848336748639</v>
      </c>
      <c r="M13" s="85">
        <f t="shared" si="3"/>
        <v>0.4950453737972072</v>
      </c>
      <c r="O13" s="36">
        <f t="shared" si="4"/>
        <v>2452.1071866923294</v>
      </c>
      <c r="P13" s="36">
        <f t="shared" si="5"/>
        <v>1903.741187817762</v>
      </c>
      <c r="Q13" s="36">
        <f t="shared" si="6"/>
        <v>1221.3679426611791</v>
      </c>
      <c r="R13" s="85">
        <f t="shared" si="7"/>
        <v>0.64156196781203223</v>
      </c>
      <c r="S13" s="85">
        <f t="shared" si="8"/>
        <v>0.49808913300755581</v>
      </c>
      <c r="U13" s="66" t="s">
        <v>8</v>
      </c>
      <c r="V13" s="46">
        <v>57.782672399634173</v>
      </c>
      <c r="W13" s="46">
        <v>66.767059561704357</v>
      </c>
      <c r="X13" s="46">
        <v>63.2712193683736</v>
      </c>
      <c r="Y13" s="46"/>
      <c r="Z13" s="46">
        <v>51.407492945187649</v>
      </c>
      <c r="AA13" s="46">
        <v>53.096593437201889</v>
      </c>
      <c r="AB13" s="46">
        <v>50.279891966586753</v>
      </c>
      <c r="AC13" s="46"/>
      <c r="AD13" s="46">
        <v>47.895731626410985</v>
      </c>
      <c r="AE13" s="46">
        <v>50.871482432105061</v>
      </c>
      <c r="AF13" s="46">
        <v>50.913260821086467</v>
      </c>
    </row>
    <row r="14" spans="2:46" x14ac:dyDescent="0.35">
      <c r="B14" s="36" t="s">
        <v>38</v>
      </c>
      <c r="C14" s="36">
        <v>17265.577450233675</v>
      </c>
      <c r="D14" s="36">
        <v>15737.614533299304</v>
      </c>
      <c r="E14" s="36">
        <v>10134.048814342697</v>
      </c>
      <c r="F14" s="85">
        <f t="shared" si="0"/>
        <v>0.64393805000751603</v>
      </c>
      <c r="G14" s="85">
        <f t="shared" si="1"/>
        <v>0.5869510500620726</v>
      </c>
      <c r="H14" s="36"/>
      <c r="I14" s="36">
        <v>48938.253033171975</v>
      </c>
      <c r="J14" s="36">
        <v>18248.774490619511</v>
      </c>
      <c r="K14" s="36">
        <v>20826.566503435395</v>
      </c>
      <c r="L14" s="85">
        <f t="shared" si="2"/>
        <v>1.1412583630830091</v>
      </c>
      <c r="M14" s="85">
        <f t="shared" si="3"/>
        <v>0.4255682459551316</v>
      </c>
      <c r="O14" s="36">
        <f t="shared" si="4"/>
        <v>66203.830483405647</v>
      </c>
      <c r="P14" s="36">
        <f t="shared" si="5"/>
        <v>33986.389023918819</v>
      </c>
      <c r="Q14" s="36">
        <f t="shared" si="6"/>
        <v>30960.615317778094</v>
      </c>
      <c r="R14" s="85">
        <f t="shared" si="7"/>
        <v>0.91097101536702663</v>
      </c>
      <c r="S14" s="85">
        <f t="shared" si="8"/>
        <v>0.46765595119965969</v>
      </c>
      <c r="U14" s="66" t="s">
        <v>9</v>
      </c>
      <c r="V14" s="46">
        <v>25.317651107744854</v>
      </c>
      <c r="W14" s="46">
        <v>25.588239071768555</v>
      </c>
      <c r="X14" s="46">
        <v>22.258945580087328</v>
      </c>
      <c r="Y14" s="46"/>
      <c r="Z14" s="46">
        <v>12.934294754131756</v>
      </c>
      <c r="AA14" s="46">
        <v>15.011751619385624</v>
      </c>
      <c r="AB14" s="46">
        <v>14.394969823170015</v>
      </c>
      <c r="AC14" s="46"/>
      <c r="AD14" s="46">
        <v>12.317165040731775</v>
      </c>
      <c r="AE14" s="46">
        <v>14.248163817969761</v>
      </c>
      <c r="AF14" s="46">
        <v>13.404139984092438</v>
      </c>
    </row>
    <row r="15" spans="2:46" x14ac:dyDescent="0.35">
      <c r="B15" s="36" t="s">
        <v>39</v>
      </c>
      <c r="C15" s="36">
        <v>7423.5765132057113</v>
      </c>
      <c r="D15" s="36">
        <v>6076.4870710743025</v>
      </c>
      <c r="E15" s="36">
        <v>3593.5799056632209</v>
      </c>
      <c r="F15" s="85">
        <f t="shared" si="0"/>
        <v>0.5913910230747661</v>
      </c>
      <c r="G15" s="85">
        <f t="shared" si="1"/>
        <v>0.48407663062011208</v>
      </c>
      <c r="H15" s="36"/>
      <c r="I15" s="36">
        <v>1923.2063202854781</v>
      </c>
      <c r="J15" s="36">
        <v>964.26354549794075</v>
      </c>
      <c r="K15" s="36">
        <v>849.07336585080145</v>
      </c>
      <c r="L15" s="85">
        <f t="shared" si="2"/>
        <v>0.88054077105273576</v>
      </c>
      <c r="M15" s="85">
        <f t="shared" si="3"/>
        <v>0.44148844400883946</v>
      </c>
      <c r="O15" s="36">
        <f t="shared" si="4"/>
        <v>9346.7828334911901</v>
      </c>
      <c r="P15" s="36">
        <f t="shared" si="5"/>
        <v>7040.7506165722434</v>
      </c>
      <c r="Q15" s="36">
        <f t="shared" si="6"/>
        <v>4442.653271514022</v>
      </c>
      <c r="R15" s="85">
        <f t="shared" si="7"/>
        <v>0.6309914259790822</v>
      </c>
      <c r="S15" s="85">
        <f t="shared" si="8"/>
        <v>0.47531362936937005</v>
      </c>
      <c r="U15" s="66" t="s">
        <v>10</v>
      </c>
      <c r="V15" s="46">
        <v>22.856327950437745</v>
      </c>
      <c r="W15" s="46">
        <v>22.761749212118076</v>
      </c>
      <c r="X15" s="46">
        <v>28.278031910646028</v>
      </c>
      <c r="Y15" s="46"/>
      <c r="Z15" s="46">
        <v>35.906783660687239</v>
      </c>
      <c r="AA15" s="46">
        <v>53.846660970630445</v>
      </c>
      <c r="AB15" s="46">
        <v>37.825439211711057</v>
      </c>
      <c r="AC15" s="46"/>
      <c r="AD15" s="46">
        <v>21.876223490865009</v>
      </c>
      <c r="AE15" s="46">
        <v>23.942221954032519</v>
      </c>
      <c r="AF15" s="46">
        <v>28.059898719940652</v>
      </c>
    </row>
    <row r="16" spans="2:46" x14ac:dyDescent="0.35">
      <c r="B16" s="36" t="s">
        <v>40</v>
      </c>
      <c r="C16" s="36">
        <v>295.74527260838778</v>
      </c>
      <c r="D16" s="36">
        <v>62.847101351604337</v>
      </c>
      <c r="E16" s="36">
        <v>149.00635963149452</v>
      </c>
      <c r="F16" s="85">
        <f t="shared" si="0"/>
        <v>2.3709344810966488</v>
      </c>
      <c r="G16" s="85">
        <f t="shared" si="1"/>
        <v>0.5038334453068396</v>
      </c>
      <c r="H16" s="36"/>
      <c r="I16" s="36">
        <v>466.2267006302697</v>
      </c>
      <c r="J16" s="36">
        <v>16.140963162134668</v>
      </c>
      <c r="K16" s="36">
        <v>52.591573933095347</v>
      </c>
      <c r="L16" s="85">
        <f t="shared" si="2"/>
        <v>3.2582673911598241</v>
      </c>
      <c r="M16" s="85">
        <f t="shared" si="3"/>
        <v>0.1128025783637001</v>
      </c>
      <c r="O16" s="36">
        <f t="shared" si="4"/>
        <v>761.97197323865748</v>
      </c>
      <c r="P16" s="36">
        <f t="shared" si="5"/>
        <v>78.988064513739005</v>
      </c>
      <c r="Q16" s="36">
        <f t="shared" si="6"/>
        <v>201.59793356458988</v>
      </c>
      <c r="R16" s="85">
        <f t="shared" si="7"/>
        <v>2.5522581773037922</v>
      </c>
      <c r="S16" s="85">
        <f t="shared" si="8"/>
        <v>0.26457394844553861</v>
      </c>
      <c r="U16" s="66" t="s">
        <v>11</v>
      </c>
      <c r="V16" s="46">
        <v>81.024688945352466</v>
      </c>
      <c r="W16" s="46">
        <v>99.999999999999986</v>
      </c>
      <c r="X16" s="46">
        <v>76.820499553792089</v>
      </c>
      <c r="Y16" s="46"/>
      <c r="Z16" s="46">
        <v>85.065670317619279</v>
      </c>
      <c r="AA16" s="46">
        <v>100.00000000000003</v>
      </c>
      <c r="AB16" s="46">
        <v>69.884681828367363</v>
      </c>
      <c r="AC16" s="46"/>
      <c r="AD16" s="46">
        <v>60.691116388518687</v>
      </c>
      <c r="AE16" s="46">
        <v>81.625010130472248</v>
      </c>
      <c r="AF16" s="46">
        <v>63.011607485322898</v>
      </c>
    </row>
    <row r="17" spans="2:34" x14ac:dyDescent="0.35">
      <c r="B17" s="36" t="s">
        <v>41</v>
      </c>
      <c r="C17" s="36">
        <v>81925.253524759741</v>
      </c>
      <c r="D17" s="36">
        <v>23314.465808247631</v>
      </c>
      <c r="E17" s="36">
        <v>14800.004171726685</v>
      </c>
      <c r="F17" s="85">
        <f t="shared" si="0"/>
        <v>0.63479919692138498</v>
      </c>
      <c r="G17" s="85">
        <f t="shared" si="1"/>
        <v>0.18065252818843919</v>
      </c>
      <c r="H17" s="36"/>
      <c r="I17" s="36">
        <v>285.16862634857438</v>
      </c>
      <c r="J17" s="36">
        <v>141.77555975309136</v>
      </c>
      <c r="K17" s="36">
        <v>351.69073789115987</v>
      </c>
      <c r="L17" s="85">
        <f t="shared" si="2"/>
        <v>2.4806161125630215</v>
      </c>
      <c r="M17" s="85">
        <f t="shared" si="3"/>
        <v>1.2332728967922038</v>
      </c>
      <c r="O17" s="36">
        <f t="shared" si="4"/>
        <v>82210.422151108316</v>
      </c>
      <c r="P17" s="36">
        <f t="shared" si="5"/>
        <v>23456.241368000723</v>
      </c>
      <c r="Q17" s="36">
        <f t="shared" si="6"/>
        <v>15151.694909617845</v>
      </c>
      <c r="R17" s="85">
        <f t="shared" si="7"/>
        <v>0.64595578941679732</v>
      </c>
      <c r="S17" s="85">
        <f t="shared" si="8"/>
        <v>0.18430382077065613</v>
      </c>
      <c r="U17" s="66" t="s">
        <v>12</v>
      </c>
      <c r="V17" s="46">
        <v>16.830719614649407</v>
      </c>
      <c r="W17" s="46">
        <v>17.684704963756886</v>
      </c>
      <c r="X17" s="46">
        <v>17.962671961679575</v>
      </c>
      <c r="Y17" s="46"/>
      <c r="Z17" s="46">
        <v>60.883898441824279</v>
      </c>
      <c r="AA17" s="46">
        <v>97.854104938827774</v>
      </c>
      <c r="AB17" s="46">
        <v>58.919918624290382</v>
      </c>
      <c r="AC17" s="46"/>
      <c r="AD17" s="46">
        <v>16.710426303879345</v>
      </c>
      <c r="AE17" s="46">
        <v>17.497119365126096</v>
      </c>
      <c r="AF17" s="46">
        <v>17.348073878977054</v>
      </c>
    </row>
    <row r="18" spans="2:34" x14ac:dyDescent="0.35">
      <c r="B18" s="36" t="s">
        <v>42</v>
      </c>
      <c r="C18" s="36">
        <v>3842.9955489552776</v>
      </c>
      <c r="D18" s="36">
        <v>3484.2983423932178</v>
      </c>
      <c r="E18" s="36">
        <v>2302.2608204485682</v>
      </c>
      <c r="F18" s="85">
        <f t="shared" si="0"/>
        <v>0.66075306825397795</v>
      </c>
      <c r="G18" s="85">
        <f t="shared" si="1"/>
        <v>0.59907975201127683</v>
      </c>
      <c r="H18" s="36"/>
      <c r="I18" s="36">
        <v>2458.7296497057914</v>
      </c>
      <c r="J18" s="36">
        <v>1964.6763297257003</v>
      </c>
      <c r="K18" s="36">
        <v>3572.5021072302961</v>
      </c>
      <c r="L18" s="85">
        <f t="shared" si="2"/>
        <v>1.8183667473252827</v>
      </c>
      <c r="M18" s="85">
        <f t="shared" si="3"/>
        <v>1.452986955136681</v>
      </c>
      <c r="O18" s="36">
        <f t="shared" si="4"/>
        <v>6301.725198661069</v>
      </c>
      <c r="P18" s="36">
        <f t="shared" si="5"/>
        <v>5448.9746721189185</v>
      </c>
      <c r="Q18" s="36">
        <f t="shared" si="6"/>
        <v>5874.7629276788648</v>
      </c>
      <c r="R18" s="85">
        <f t="shared" si="7"/>
        <v>1.0781409863654903</v>
      </c>
      <c r="S18" s="85">
        <f t="shared" si="8"/>
        <v>0.9322467645728314</v>
      </c>
      <c r="U18" s="66" t="s">
        <v>13</v>
      </c>
      <c r="V18" s="46">
        <v>31.472851855618678</v>
      </c>
      <c r="W18" s="46">
        <v>34.061378145632574</v>
      </c>
      <c r="X18" s="46">
        <v>38.145567278129981</v>
      </c>
      <c r="Y18" s="46"/>
      <c r="Z18" s="46">
        <v>38.366973620956642</v>
      </c>
      <c r="AA18" s="46">
        <v>45.393019044784175</v>
      </c>
      <c r="AB18" s="46">
        <v>41.116557813145924</v>
      </c>
      <c r="AC18" s="46"/>
      <c r="AD18" s="46">
        <v>32.50047924545656</v>
      </c>
      <c r="AE18" s="46">
        <v>36.383464874822593</v>
      </c>
      <c r="AF18" s="46">
        <v>35.686030527362448</v>
      </c>
    </row>
    <row r="19" spans="2:34" x14ac:dyDescent="0.35">
      <c r="B19" s="36"/>
      <c r="C19" s="36"/>
      <c r="D19" s="36"/>
      <c r="E19" s="36"/>
      <c r="F19" s="36"/>
      <c r="G19" s="36"/>
      <c r="H19" s="36"/>
      <c r="I19" s="36"/>
      <c r="J19" s="36"/>
      <c r="K19" s="36"/>
      <c r="L19" s="36"/>
      <c r="M19" s="36"/>
      <c r="O19" s="36"/>
      <c r="P19" s="36"/>
      <c r="Q19" s="36"/>
      <c r="R19" s="85"/>
      <c r="S19" s="85"/>
      <c r="U19" s="96"/>
      <c r="V19" s="96"/>
      <c r="W19" s="96"/>
      <c r="X19" s="96"/>
      <c r="Y19" s="96"/>
      <c r="Z19" s="96"/>
      <c r="AA19" s="96"/>
      <c r="AB19" s="96"/>
      <c r="AC19" s="96"/>
      <c r="AD19" s="96"/>
      <c r="AE19" s="96"/>
      <c r="AF19" s="96"/>
    </row>
    <row r="20" spans="2:34" ht="15" thickBot="1" x14ac:dyDescent="0.4">
      <c r="B20" s="71" t="s">
        <v>43</v>
      </c>
      <c r="C20" s="72">
        <f>SUM(C5:C19)</f>
        <v>199089.49085425725</v>
      </c>
      <c r="D20" s="72">
        <f>SUM(D5:D19)</f>
        <v>76036.191297007434</v>
      </c>
      <c r="E20" s="72">
        <f>SUM(E5:E19)</f>
        <v>55005.657670938279</v>
      </c>
      <c r="F20" s="31">
        <f t="shared" ref="F20" si="9">E20/D20</f>
        <v>0.72341416281726811</v>
      </c>
      <c r="G20" s="31">
        <f t="shared" ref="G20" si="10">E20/C20</f>
        <v>0.27628609342923566</v>
      </c>
      <c r="H20" s="72"/>
      <c r="I20" s="72">
        <f>SUM(I5:I19)</f>
        <v>174807.40193012604</v>
      </c>
      <c r="J20" s="72">
        <f>SUM(J5:J19)</f>
        <v>92285.638403206263</v>
      </c>
      <c r="K20" s="72">
        <f>SUM(K5:K19)</f>
        <v>104719.916999925</v>
      </c>
      <c r="L20" s="31">
        <f t="shared" ref="L20" si="11">K20/J20</f>
        <v>1.1347368757681664</v>
      </c>
      <c r="M20" s="31">
        <f t="shared" ref="M20" si="12">K20/I20</f>
        <v>0.59905882613474004</v>
      </c>
      <c r="N20" s="72"/>
      <c r="O20" s="72">
        <f>SUM(O5:O19)</f>
        <v>373896.89278438332</v>
      </c>
      <c r="P20" s="72">
        <f>SUM(P5:P19)</f>
        <v>168321.82970021374</v>
      </c>
      <c r="Q20" s="72">
        <f>SUM(Q5:Q19)</f>
        <v>159725.57467086328</v>
      </c>
      <c r="R20" s="31">
        <f t="shared" ref="R20" si="13">Q20/P20</f>
        <v>0.94892964837264038</v>
      </c>
      <c r="S20" s="31">
        <f t="shared" ref="S20" si="14">Q20/O20</f>
        <v>0.42719150052678534</v>
      </c>
      <c r="U20" s="73" t="s">
        <v>14</v>
      </c>
      <c r="V20" s="31">
        <v>8.8294066969716347</v>
      </c>
      <c r="W20" s="31">
        <v>9.4674412220751645</v>
      </c>
      <c r="X20" s="74">
        <v>10.044042762077545</v>
      </c>
      <c r="Y20" s="31"/>
      <c r="Z20" s="31">
        <v>9.4655802504117386</v>
      </c>
      <c r="AA20" s="31">
        <v>13.075451101830032</v>
      </c>
      <c r="AB20" s="74">
        <v>12.038591137646549</v>
      </c>
      <c r="AC20" s="31"/>
      <c r="AD20" s="74">
        <v>7.6810674398932841</v>
      </c>
      <c r="AE20" s="31">
        <v>8.4898499218370596</v>
      </c>
      <c r="AF20" s="31">
        <v>8.7615074506681765</v>
      </c>
    </row>
    <row r="21" spans="2:34" x14ac:dyDescent="0.35">
      <c r="B21" s="75" t="s">
        <v>235</v>
      </c>
      <c r="C21" s="105"/>
      <c r="D21" s="105"/>
      <c r="E21" s="105"/>
      <c r="F21" s="105"/>
      <c r="G21" s="105"/>
      <c r="H21" s="105"/>
      <c r="I21" s="105"/>
      <c r="J21" s="105"/>
      <c r="K21" s="105"/>
      <c r="L21" s="105"/>
      <c r="M21" s="105"/>
      <c r="N21" s="105"/>
      <c r="O21" s="105"/>
      <c r="P21" s="105"/>
      <c r="Q21" s="105"/>
      <c r="R21" s="105"/>
      <c r="S21" s="105"/>
    </row>
    <row r="22" spans="2:34" x14ac:dyDescent="0.35">
      <c r="B22" s="106"/>
      <c r="C22" s="107"/>
      <c r="D22" s="107"/>
      <c r="E22" s="107"/>
      <c r="F22" s="107"/>
      <c r="G22" s="107"/>
      <c r="H22" s="107"/>
      <c r="I22" s="107"/>
      <c r="J22" s="107"/>
      <c r="K22" s="107"/>
      <c r="L22" s="107"/>
      <c r="M22" s="107"/>
      <c r="N22" s="107"/>
      <c r="O22" s="107"/>
      <c r="P22" s="107"/>
      <c r="Q22" s="107"/>
      <c r="R22" s="107"/>
      <c r="S22" s="107"/>
    </row>
    <row r="23" spans="2:34" ht="15" thickBot="1" x14ac:dyDescent="0.4">
      <c r="B23" s="50" t="s">
        <v>207</v>
      </c>
      <c r="O23" s="98"/>
      <c r="P23" s="112"/>
      <c r="V23" s="80"/>
      <c r="X23" s="80"/>
      <c r="Y23" s="80"/>
      <c r="Z23" s="80"/>
      <c r="AB23" s="80"/>
      <c r="AC23" s="80"/>
      <c r="AG23" s="80"/>
    </row>
    <row r="24" spans="2:34" x14ac:dyDescent="0.35">
      <c r="U24" s="51" t="s">
        <v>208</v>
      </c>
      <c r="AH24" s="50"/>
    </row>
    <row r="25" spans="2:34" ht="15" thickBot="1" x14ac:dyDescent="0.4">
      <c r="L25" s="72"/>
      <c r="M25" s="72"/>
      <c r="N25" s="72"/>
      <c r="O25" s="31"/>
      <c r="P25" s="31"/>
    </row>
    <row r="26" spans="2:34" ht="15" thickBot="1" x14ac:dyDescent="0.4">
      <c r="B26" s="52" t="s">
        <v>210</v>
      </c>
      <c r="C26" s="53" t="s">
        <v>180</v>
      </c>
      <c r="D26" s="53"/>
      <c r="E26" s="53"/>
      <c r="F26" s="53"/>
      <c r="G26" s="53"/>
      <c r="H26" s="54"/>
      <c r="I26" s="53" t="s">
        <v>181</v>
      </c>
      <c r="J26" s="102"/>
      <c r="K26" s="102"/>
      <c r="L26" s="102"/>
      <c r="M26" s="102"/>
      <c r="N26" s="54"/>
      <c r="O26" s="53" t="s">
        <v>182</v>
      </c>
      <c r="P26" s="102"/>
      <c r="Q26" s="102"/>
      <c r="R26" s="102"/>
      <c r="S26" s="102"/>
      <c r="U26" s="52" t="s">
        <v>210</v>
      </c>
      <c r="V26" s="53" t="s">
        <v>180</v>
      </c>
      <c r="W26" s="53"/>
      <c r="X26" s="53"/>
      <c r="Y26" s="54"/>
      <c r="Z26" s="53" t="s">
        <v>181</v>
      </c>
      <c r="AA26" s="102"/>
      <c r="AB26" s="102"/>
      <c r="AC26" s="54"/>
      <c r="AD26" s="53" t="s">
        <v>182</v>
      </c>
      <c r="AE26" s="102"/>
      <c r="AF26" s="102"/>
    </row>
    <row r="27" spans="2:34" ht="48.5" thickBot="1" x14ac:dyDescent="0.4">
      <c r="B27" s="59"/>
      <c r="C27" s="60" t="s">
        <v>183</v>
      </c>
      <c r="D27" s="60" t="s">
        <v>184</v>
      </c>
      <c r="E27" s="60" t="s">
        <v>185</v>
      </c>
      <c r="F27" s="60" t="s">
        <v>186</v>
      </c>
      <c r="G27" s="60" t="s">
        <v>187</v>
      </c>
      <c r="H27" s="61"/>
      <c r="I27" s="60" t="s">
        <v>183</v>
      </c>
      <c r="J27" s="60" t="s">
        <v>184</v>
      </c>
      <c r="K27" s="60" t="s">
        <v>185</v>
      </c>
      <c r="L27" s="60" t="s">
        <v>186</v>
      </c>
      <c r="M27" s="60" t="s">
        <v>187</v>
      </c>
      <c r="N27" s="60"/>
      <c r="O27" s="60" t="s">
        <v>183</v>
      </c>
      <c r="P27" s="60" t="s">
        <v>184</v>
      </c>
      <c r="Q27" s="60" t="s">
        <v>185</v>
      </c>
      <c r="R27" s="60" t="s">
        <v>186</v>
      </c>
      <c r="S27" s="60" t="s">
        <v>187</v>
      </c>
      <c r="U27" s="59"/>
      <c r="V27" s="60" t="s">
        <v>183</v>
      </c>
      <c r="W27" s="60" t="s">
        <v>184</v>
      </c>
      <c r="X27" s="60" t="s">
        <v>185</v>
      </c>
      <c r="Y27" s="61"/>
      <c r="Z27" s="60" t="s">
        <v>183</v>
      </c>
      <c r="AA27" s="60" t="s">
        <v>184</v>
      </c>
      <c r="AB27" s="60" t="s">
        <v>185</v>
      </c>
      <c r="AC27" s="60"/>
      <c r="AD27" s="60" t="s">
        <v>183</v>
      </c>
      <c r="AE27" s="60" t="s">
        <v>184</v>
      </c>
      <c r="AF27" s="60" t="s">
        <v>185</v>
      </c>
    </row>
    <row r="28" spans="2:34" x14ac:dyDescent="0.35">
      <c r="B28" s="36" t="s">
        <v>169</v>
      </c>
      <c r="C28" s="36">
        <v>6041.3330789970305</v>
      </c>
      <c r="D28" s="36">
        <v>1439.3729930814541</v>
      </c>
      <c r="E28" s="36">
        <v>562.87292400168815</v>
      </c>
      <c r="F28" s="85">
        <f t="shared" ref="F28" si="15">E28/D28</f>
        <v>0.3910542484173421</v>
      </c>
      <c r="G28" s="85">
        <f t="shared" ref="G28" si="16">E28/C28</f>
        <v>9.3170317981397438E-2</v>
      </c>
      <c r="H28" s="36"/>
      <c r="I28" s="36">
        <v>18127.388600379341</v>
      </c>
      <c r="J28" s="36">
        <v>8866.9286766807272</v>
      </c>
      <c r="K28" s="36">
        <v>11191.864346379598</v>
      </c>
      <c r="L28" s="85">
        <f t="shared" ref="L28" si="17">K28/J28</f>
        <v>1.2622030417153636</v>
      </c>
      <c r="M28" s="85">
        <f t="shared" ref="M28" si="18">K28/I28</f>
        <v>0.61740080676294395</v>
      </c>
      <c r="N28" s="36"/>
      <c r="O28" s="36">
        <f t="shared" ref="O28" si="19">SUM(C28,I28)</f>
        <v>24168.721679376373</v>
      </c>
      <c r="P28" s="36">
        <f t="shared" ref="P28" si="20">SUM(D28,J28)</f>
        <v>10306.301669762181</v>
      </c>
      <c r="Q28" s="36">
        <f t="shared" ref="Q28" si="21">SUM(E28,K28)</f>
        <v>11754.737270381285</v>
      </c>
      <c r="R28" s="85">
        <f t="shared" ref="R28" si="22">Q28/P28</f>
        <v>1.1405388321660226</v>
      </c>
      <c r="S28" s="85">
        <f t="shared" ref="S28" si="23">Q28/O28</f>
        <v>0.48636156377322287</v>
      </c>
      <c r="U28" s="36" t="s">
        <v>169</v>
      </c>
      <c r="V28" s="85">
        <v>22.649268072056095</v>
      </c>
      <c r="W28" s="85">
        <v>47.314399830845375</v>
      </c>
      <c r="X28" s="85">
        <v>36.08591159018502</v>
      </c>
      <c r="Y28" s="46"/>
      <c r="Z28" s="85">
        <v>23.639813848992659</v>
      </c>
      <c r="AA28" s="85">
        <v>29.212416410827064</v>
      </c>
      <c r="AB28" s="85">
        <v>25.808241908037544</v>
      </c>
      <c r="AC28" s="46"/>
      <c r="AD28" s="85">
        <v>22.325563433119068</v>
      </c>
      <c r="AE28" s="85">
        <v>30.921031529124342</v>
      </c>
      <c r="AF28" s="85">
        <v>25.767374809762305</v>
      </c>
    </row>
    <row r="29" spans="2:34" x14ac:dyDescent="0.35">
      <c r="B29" s="36" t="s">
        <v>170</v>
      </c>
      <c r="C29" s="36">
        <v>8348.5975513342128</v>
      </c>
      <c r="D29" s="36">
        <v>6667.7170389611956</v>
      </c>
      <c r="E29" s="36">
        <v>4061.5699456924008</v>
      </c>
      <c r="F29" s="85">
        <f t="shared" ref="F29:F37" si="24">E29/D29</f>
        <v>0.60913951836282143</v>
      </c>
      <c r="G29" s="85">
        <f t="shared" ref="G29:G37" si="25">E29/C29</f>
        <v>0.48649727343047094</v>
      </c>
      <c r="H29" s="36"/>
      <c r="I29" s="36">
        <v>4212.2644420879642</v>
      </c>
      <c r="J29" s="36">
        <v>2355.7628299425469</v>
      </c>
      <c r="K29" s="36">
        <v>1804.049202047391</v>
      </c>
      <c r="L29" s="85">
        <f t="shared" ref="L29:L34" si="26">K29/J29</f>
        <v>0.76580255835490396</v>
      </c>
      <c r="M29" s="85">
        <f t="shared" ref="M29:M34" si="27">K29/I29</f>
        <v>0.42828488734509446</v>
      </c>
      <c r="N29" s="36"/>
      <c r="O29" s="36">
        <f t="shared" ref="O29:O37" si="28">SUM(C29,I29)</f>
        <v>12560.861993422177</v>
      </c>
      <c r="P29" s="36">
        <f t="shared" ref="P29:P37" si="29">SUM(D29,J29)</f>
        <v>9023.4798689037416</v>
      </c>
      <c r="Q29" s="36">
        <f t="shared" ref="Q29:Q37" si="30">SUM(E29,K29)</f>
        <v>5865.6191477397915</v>
      </c>
      <c r="R29" s="85">
        <f t="shared" ref="R29:R37" si="31">Q29/P29</f>
        <v>0.65003958926684047</v>
      </c>
      <c r="S29" s="85">
        <f t="shared" ref="S29:S37" si="32">Q29/O29</f>
        <v>0.46697584535292846</v>
      </c>
      <c r="U29" s="36" t="s">
        <v>170</v>
      </c>
      <c r="V29" s="85">
        <v>20.982535764476779</v>
      </c>
      <c r="W29" s="85">
        <v>21.428332388555287</v>
      </c>
      <c r="X29" s="85">
        <v>25.663628517085691</v>
      </c>
      <c r="Z29" s="85">
        <v>29.194362599616703</v>
      </c>
      <c r="AA29" s="85">
        <v>38.042199741933388</v>
      </c>
      <c r="AB29" s="85">
        <v>30.88041825024494</v>
      </c>
      <c r="AD29" s="85">
        <v>19.130333666793494</v>
      </c>
      <c r="AE29" s="85">
        <v>21.556799295879689</v>
      </c>
      <c r="AF29" s="85">
        <v>23.848655991328581</v>
      </c>
    </row>
    <row r="30" spans="2:34" x14ac:dyDescent="0.35">
      <c r="B30" s="36" t="s">
        <v>171</v>
      </c>
      <c r="C30" s="36">
        <v>1912.3264667264489</v>
      </c>
      <c r="D30" s="36">
        <v>1227.2067566789472</v>
      </c>
      <c r="E30" s="36">
        <v>1703.4912879953793</v>
      </c>
      <c r="F30" s="85">
        <f t="shared" si="24"/>
        <v>1.3881045542850072</v>
      </c>
      <c r="G30" s="85">
        <f t="shared" si="25"/>
        <v>0.89079522646122389</v>
      </c>
      <c r="H30" s="36"/>
      <c r="I30" s="36">
        <v>3963.5132956255029</v>
      </c>
      <c r="J30" s="36">
        <v>2104.1432483136286</v>
      </c>
      <c r="K30" s="36">
        <v>1876.9198381194296</v>
      </c>
      <c r="L30" s="85">
        <f t="shared" si="26"/>
        <v>0.89201143487910917</v>
      </c>
      <c r="M30" s="85">
        <f t="shared" si="27"/>
        <v>0.47354952491037955</v>
      </c>
      <c r="N30" s="36"/>
      <c r="O30" s="36">
        <f t="shared" si="28"/>
        <v>5875.8397623519522</v>
      </c>
      <c r="P30" s="36">
        <f t="shared" si="29"/>
        <v>3331.350004992576</v>
      </c>
      <c r="Q30" s="36">
        <f t="shared" si="30"/>
        <v>3580.4111261148091</v>
      </c>
      <c r="R30" s="85">
        <f t="shared" si="31"/>
        <v>1.0747628201026533</v>
      </c>
      <c r="S30" s="85">
        <f t="shared" si="32"/>
        <v>0.60934458237875089</v>
      </c>
      <c r="U30" s="36" t="s">
        <v>171</v>
      </c>
      <c r="V30" s="85">
        <v>65.428635946283734</v>
      </c>
      <c r="W30" s="85">
        <v>92.435096427325192</v>
      </c>
      <c r="X30" s="85">
        <v>97.750395264919234</v>
      </c>
      <c r="Z30" s="85">
        <v>57.550802921036613</v>
      </c>
      <c r="AA30" s="85">
        <v>62.310528320266513</v>
      </c>
      <c r="AB30" s="85">
        <v>52.210253127157436</v>
      </c>
      <c r="AD30" s="85">
        <v>51.375535912749683</v>
      </c>
      <c r="AE30" s="85">
        <v>51.76986362415964</v>
      </c>
      <c r="AF30" s="85">
        <v>53.044416448857469</v>
      </c>
    </row>
    <row r="31" spans="2:34" x14ac:dyDescent="0.35">
      <c r="B31" s="36" t="s">
        <v>172</v>
      </c>
      <c r="C31" s="36">
        <v>19727.559268904995</v>
      </c>
      <c r="D31" s="36">
        <v>17837.830263586537</v>
      </c>
      <c r="E31" s="36">
        <v>17773.287077900379</v>
      </c>
      <c r="F31" s="85">
        <f t="shared" si="24"/>
        <v>0.99638166835694619</v>
      </c>
      <c r="G31" s="85">
        <f t="shared" si="25"/>
        <v>0.90093694996091167</v>
      </c>
      <c r="H31" s="36"/>
      <c r="I31" s="36">
        <v>777.55595121499266</v>
      </c>
      <c r="J31" s="36">
        <v>506.79299539066051</v>
      </c>
      <c r="K31" s="36">
        <v>457.83781774574913</v>
      </c>
      <c r="L31" s="85">
        <f t="shared" si="26"/>
        <v>0.90340202392265834</v>
      </c>
      <c r="M31" s="85">
        <f t="shared" si="27"/>
        <v>0.5888165565839234</v>
      </c>
      <c r="N31" s="36"/>
      <c r="O31" s="36">
        <f t="shared" si="28"/>
        <v>20505.115220119987</v>
      </c>
      <c r="P31" s="36">
        <f t="shared" si="29"/>
        <v>18344.623258977197</v>
      </c>
      <c r="Q31" s="36">
        <f t="shared" si="30"/>
        <v>18231.124895646128</v>
      </c>
      <c r="R31" s="85">
        <f t="shared" si="31"/>
        <v>0.99381299022995595</v>
      </c>
      <c r="S31" s="85">
        <f t="shared" si="32"/>
        <v>0.88910131447383534</v>
      </c>
      <c r="U31" s="36" t="s">
        <v>172</v>
      </c>
      <c r="V31" s="85">
        <v>17.789166504331863</v>
      </c>
      <c r="W31" s="85">
        <v>17.898580371874711</v>
      </c>
      <c r="X31" s="85">
        <v>20.20354137602428</v>
      </c>
      <c r="Z31" s="85">
        <v>30.526468147823817</v>
      </c>
      <c r="AA31" s="85">
        <v>31.740173735083566</v>
      </c>
      <c r="AB31" s="85">
        <v>31.460748679803054</v>
      </c>
      <c r="AD31" s="85">
        <v>16.868560330794214</v>
      </c>
      <c r="AE31" s="85">
        <v>17.22975531737405</v>
      </c>
      <c r="AF31" s="85">
        <v>19.472109516939614</v>
      </c>
    </row>
    <row r="32" spans="2:34" x14ac:dyDescent="0.35">
      <c r="B32" s="36" t="s">
        <v>173</v>
      </c>
      <c r="C32" s="36">
        <v>117.7176455697708</v>
      </c>
      <c r="D32" s="36">
        <v>117.7176455697708</v>
      </c>
      <c r="E32" s="36">
        <v>11.637928280946603</v>
      </c>
      <c r="F32" s="85">
        <f t="shared" si="24"/>
        <v>9.8863073795073891E-2</v>
      </c>
      <c r="G32" s="85">
        <f t="shared" si="25"/>
        <v>9.8863073795073891E-2</v>
      </c>
      <c r="H32" s="36"/>
      <c r="I32" s="36">
        <v>890.77423943430085</v>
      </c>
      <c r="J32" s="36">
        <v>137.8353322142799</v>
      </c>
      <c r="K32" s="36">
        <v>534.67842594357001</v>
      </c>
      <c r="L32" s="85">
        <f t="shared" si="26"/>
        <v>3.8791100754366425</v>
      </c>
      <c r="M32" s="85">
        <f t="shared" si="27"/>
        <v>0.60024010829402219</v>
      </c>
      <c r="N32" s="36"/>
      <c r="O32" s="36">
        <f t="shared" si="28"/>
        <v>1008.4918850040716</v>
      </c>
      <c r="P32" s="36">
        <f t="shared" si="29"/>
        <v>255.55297778405071</v>
      </c>
      <c r="Q32" s="36">
        <f t="shared" si="30"/>
        <v>546.31635422451666</v>
      </c>
      <c r="R32" s="85">
        <f t="shared" si="31"/>
        <v>2.1377812106191501</v>
      </c>
      <c r="S32" s="85">
        <f t="shared" si="32"/>
        <v>0.54171616286462332</v>
      </c>
      <c r="U32" s="36" t="s">
        <v>173</v>
      </c>
      <c r="V32" s="85">
        <v>99.999999999999972</v>
      </c>
      <c r="W32" s="85">
        <v>99.999999999999972</v>
      </c>
      <c r="X32" s="85">
        <v>100.00000000000004</v>
      </c>
      <c r="Z32" s="85">
        <v>71.447436458468161</v>
      </c>
      <c r="AA32" s="85">
        <v>100.00000000000003</v>
      </c>
      <c r="AB32" s="85">
        <v>71.447436166839623</v>
      </c>
      <c r="AD32" s="85">
        <v>63.849367539818758</v>
      </c>
      <c r="AE32" s="85">
        <v>70.210949676839093</v>
      </c>
      <c r="AF32" s="85">
        <v>69.897018629789287</v>
      </c>
    </row>
    <row r="33" spans="2:32" x14ac:dyDescent="0.35">
      <c r="B33" s="36" t="s">
        <v>174</v>
      </c>
      <c r="C33" s="36">
        <v>57863.977437575682</v>
      </c>
      <c r="D33" s="36">
        <v>4446.6889120795995</v>
      </c>
      <c r="E33" s="36">
        <v>2621.3226419583234</v>
      </c>
      <c r="F33" s="85">
        <f t="shared" si="24"/>
        <v>0.58949989391823676</v>
      </c>
      <c r="G33" s="85">
        <f t="shared" si="25"/>
        <v>4.5301459699797444E-2</v>
      </c>
      <c r="H33" s="36"/>
      <c r="I33" s="36">
        <v>92044.553842586713</v>
      </c>
      <c r="J33" s="36">
        <v>57262.925431431817</v>
      </c>
      <c r="K33" s="36">
        <v>62489.015850559641</v>
      </c>
      <c r="L33" s="85">
        <f t="shared" si="26"/>
        <v>1.0912648171526913</v>
      </c>
      <c r="M33" s="85">
        <f t="shared" si="27"/>
        <v>0.67889965502388627</v>
      </c>
      <c r="N33" s="36"/>
      <c r="O33" s="36">
        <f t="shared" si="28"/>
        <v>149908.53128016239</v>
      </c>
      <c r="P33" s="36">
        <f t="shared" si="29"/>
        <v>61709.614343511414</v>
      </c>
      <c r="Q33" s="36">
        <f t="shared" si="30"/>
        <v>65110.338492517963</v>
      </c>
      <c r="R33" s="85">
        <f t="shared" si="31"/>
        <v>1.0551084978440499</v>
      </c>
      <c r="S33" s="85">
        <f t="shared" si="32"/>
        <v>0.43433377631346393</v>
      </c>
      <c r="U33" s="36" t="s">
        <v>174</v>
      </c>
      <c r="V33" s="85">
        <v>15.302767542338858</v>
      </c>
      <c r="W33" s="85">
        <v>33.043046432928449</v>
      </c>
      <c r="X33" s="85">
        <v>25.646049193829612</v>
      </c>
      <c r="Z33" s="85">
        <v>15.542367940797464</v>
      </c>
      <c r="AA33" s="85">
        <v>19.744223146917872</v>
      </c>
      <c r="AB33" s="85">
        <v>18.761134225617219</v>
      </c>
      <c r="AD33" s="85">
        <v>14.948895663295747</v>
      </c>
      <c r="AE33" s="85">
        <v>18.553458430193771</v>
      </c>
      <c r="AF33" s="85">
        <v>18.054031754278668</v>
      </c>
    </row>
    <row r="34" spans="2:32" x14ac:dyDescent="0.35">
      <c r="B34" s="36" t="s">
        <v>175</v>
      </c>
      <c r="C34" s="36">
        <v>81925.253524759784</v>
      </c>
      <c r="D34" s="36">
        <v>23314.46580824762</v>
      </c>
      <c r="E34" s="36">
        <v>14800.004171726676</v>
      </c>
      <c r="F34" s="85">
        <f t="shared" si="24"/>
        <v>0.63479919692138487</v>
      </c>
      <c r="G34" s="85">
        <f t="shared" si="25"/>
        <v>0.18065252818843897</v>
      </c>
      <c r="H34" s="36"/>
      <c r="I34" s="36">
        <v>285.16862634857438</v>
      </c>
      <c r="J34" s="36">
        <v>141.77555975309136</v>
      </c>
      <c r="K34" s="36">
        <v>351.69073789115987</v>
      </c>
      <c r="L34" s="85">
        <f t="shared" si="26"/>
        <v>2.4806161125630215</v>
      </c>
      <c r="M34" s="85">
        <f t="shared" si="27"/>
        <v>1.2332728967922038</v>
      </c>
      <c r="N34" s="36"/>
      <c r="O34" s="36">
        <f t="shared" si="28"/>
        <v>82210.42215110836</v>
      </c>
      <c r="P34" s="36">
        <f t="shared" si="29"/>
        <v>23456.241368000712</v>
      </c>
      <c r="Q34" s="36">
        <f t="shared" si="30"/>
        <v>15151.694909617836</v>
      </c>
      <c r="R34" s="85">
        <f t="shared" si="31"/>
        <v>0.64595578941679721</v>
      </c>
      <c r="S34" s="85">
        <f t="shared" si="32"/>
        <v>0.18430382077065591</v>
      </c>
      <c r="U34" s="36" t="s">
        <v>175</v>
      </c>
      <c r="V34" s="85">
        <v>16.830719614649407</v>
      </c>
      <c r="W34" s="85">
        <v>17.684704963756889</v>
      </c>
      <c r="X34" s="85">
        <v>17.962671961679575</v>
      </c>
      <c r="Z34" s="85">
        <v>60.883898441824279</v>
      </c>
      <c r="AA34" s="85">
        <v>97.854104938827774</v>
      </c>
      <c r="AB34" s="85">
        <v>58.919918624290382</v>
      </c>
      <c r="AD34" s="85">
        <v>16.710426303879348</v>
      </c>
      <c r="AE34" s="85">
        <v>17.497119365126096</v>
      </c>
      <c r="AF34" s="85">
        <v>17.348073878977061</v>
      </c>
    </row>
    <row r="35" spans="2:32" x14ac:dyDescent="0.35">
      <c r="B35" s="36" t="s">
        <v>176</v>
      </c>
      <c r="C35" s="36">
        <v>17265.577450233679</v>
      </c>
      <c r="D35" s="36">
        <v>15737.614533299293</v>
      </c>
      <c r="E35" s="36">
        <v>10134.048814342697</v>
      </c>
      <c r="F35" s="85">
        <f t="shared" si="24"/>
        <v>0.64393805000751647</v>
      </c>
      <c r="G35" s="85">
        <f t="shared" si="25"/>
        <v>0.58695105006207249</v>
      </c>
      <c r="H35" s="36"/>
      <c r="I35" s="36">
        <v>48938.25303317199</v>
      </c>
      <c r="J35" s="36">
        <v>18248.7744906195</v>
      </c>
      <c r="K35" s="36">
        <v>20826.566503435384</v>
      </c>
      <c r="L35" s="85">
        <f t="shared" ref="L35:L37" si="33">K35/J35</f>
        <v>1.1412583630830091</v>
      </c>
      <c r="M35" s="85">
        <f t="shared" ref="M35:M37" si="34">K35/I35</f>
        <v>0.42556824595513121</v>
      </c>
      <c r="N35" s="36"/>
      <c r="O35" s="36">
        <f t="shared" si="28"/>
        <v>66203.830483405676</v>
      </c>
      <c r="P35" s="36">
        <f t="shared" si="29"/>
        <v>33986.389023918789</v>
      </c>
      <c r="Q35" s="36">
        <f t="shared" si="30"/>
        <v>30960.61531777808</v>
      </c>
      <c r="R35" s="85">
        <f t="shared" si="31"/>
        <v>0.91097101536702696</v>
      </c>
      <c r="S35" s="85">
        <f t="shared" si="32"/>
        <v>0.46765595119965925</v>
      </c>
      <c r="U35" s="36" t="s">
        <v>176</v>
      </c>
      <c r="V35" s="85">
        <v>25.317651107744854</v>
      </c>
      <c r="W35" s="85">
        <v>25.588239071768555</v>
      </c>
      <c r="X35" s="85">
        <v>22.258945580087328</v>
      </c>
      <c r="Z35" s="85">
        <v>12.934294754131756</v>
      </c>
      <c r="AA35" s="85">
        <v>15.011751619385624</v>
      </c>
      <c r="AB35" s="85">
        <v>14.394969823170015</v>
      </c>
      <c r="AD35" s="85">
        <v>12.317165040731778</v>
      </c>
      <c r="AE35" s="85">
        <v>14.248163817969765</v>
      </c>
      <c r="AF35" s="85">
        <v>13.404139984092438</v>
      </c>
    </row>
    <row r="36" spans="2:32" x14ac:dyDescent="0.35">
      <c r="B36" s="36" t="s">
        <v>177</v>
      </c>
      <c r="C36" s="36">
        <v>4113.2010860830296</v>
      </c>
      <c r="D36" s="36">
        <v>3754.5038795209693</v>
      </c>
      <c r="E36" s="36">
        <v>2447.1807421065846</v>
      </c>
      <c r="F36" s="85">
        <f t="shared" si="24"/>
        <v>0.65179869847912264</v>
      </c>
      <c r="G36" s="85">
        <f t="shared" si="25"/>
        <v>0.59495772049331441</v>
      </c>
      <c r="H36" s="36"/>
      <c r="I36" s="36">
        <v>2927.8628418227454</v>
      </c>
      <c r="J36" s="36">
        <v>2119.9216881108064</v>
      </c>
      <c r="K36" s="36">
        <v>4128.2652719369707</v>
      </c>
      <c r="L36" s="85">
        <f t="shared" si="33"/>
        <v>1.9473668744886157</v>
      </c>
      <c r="M36" s="85">
        <f t="shared" si="34"/>
        <v>1.4099927131036347</v>
      </c>
      <c r="N36" s="36"/>
      <c r="O36" s="36">
        <f t="shared" si="28"/>
        <v>7041.063927905775</v>
      </c>
      <c r="P36" s="36">
        <f t="shared" si="29"/>
        <v>5874.4255676317753</v>
      </c>
      <c r="Q36" s="36">
        <f t="shared" si="30"/>
        <v>6575.4460140435549</v>
      </c>
      <c r="R36" s="85">
        <f t="shared" si="31"/>
        <v>1.1193342971735687</v>
      </c>
      <c r="S36" s="85">
        <f t="shared" si="32"/>
        <v>0.93387108558738663</v>
      </c>
      <c r="U36" s="36" t="s">
        <v>177</v>
      </c>
      <c r="V36" s="85">
        <v>30.130185876584409</v>
      </c>
      <c r="W36" s="85">
        <v>32.418958250303469</v>
      </c>
      <c r="X36" s="85">
        <v>36.371947183887556</v>
      </c>
      <c r="Z36" s="85">
        <v>33.491066118990233</v>
      </c>
      <c r="AA36" s="85">
        <v>42.701449723655713</v>
      </c>
      <c r="AB36" s="85">
        <v>36.431053316637367</v>
      </c>
      <c r="AD36" s="85">
        <v>29.90744655689155</v>
      </c>
      <c r="AE36" s="85">
        <v>34.155539495480355</v>
      </c>
      <c r="AF36" s="85">
        <v>32.577369982116572</v>
      </c>
    </row>
    <row r="37" spans="2:32" x14ac:dyDescent="0.35">
      <c r="B37" s="36" t="s">
        <v>178</v>
      </c>
      <c r="C37" s="36">
        <v>1773.9473440727122</v>
      </c>
      <c r="D37" s="36">
        <v>1493.0734659820259</v>
      </c>
      <c r="E37" s="36">
        <v>890.24213693318507</v>
      </c>
      <c r="F37" s="85">
        <f t="shared" si="24"/>
        <v>0.5962480462055858</v>
      </c>
      <c r="G37" s="85">
        <f t="shared" si="25"/>
        <v>0.50184248134971421</v>
      </c>
      <c r="H37" s="36"/>
      <c r="I37" s="36">
        <v>2640.0670574540372</v>
      </c>
      <c r="J37" s="36">
        <v>540.77815074921477</v>
      </c>
      <c r="K37" s="36">
        <v>1059.0290058661492</v>
      </c>
      <c r="L37" s="85">
        <f t="shared" si="33"/>
        <v>1.9583428146993918</v>
      </c>
      <c r="M37" s="85">
        <f t="shared" si="34"/>
        <v>0.401137161602035</v>
      </c>
      <c r="N37" s="36"/>
      <c r="O37" s="36">
        <f t="shared" si="28"/>
        <v>4414.0144015267497</v>
      </c>
      <c r="P37" s="36">
        <f t="shared" si="29"/>
        <v>2033.8516167312407</v>
      </c>
      <c r="Q37" s="36">
        <f t="shared" si="30"/>
        <v>1949.2711427993343</v>
      </c>
      <c r="R37" s="85">
        <f t="shared" si="31"/>
        <v>0.95841364569759413</v>
      </c>
      <c r="S37" s="85">
        <f t="shared" si="32"/>
        <v>0.44160960193630244</v>
      </c>
      <c r="U37" s="36" t="s">
        <v>178</v>
      </c>
      <c r="V37" s="85">
        <v>56.038619698708182</v>
      </c>
      <c r="W37" s="85">
        <v>65.787437960532756</v>
      </c>
      <c r="X37" s="85">
        <v>64.386303976305086</v>
      </c>
      <c r="Z37" s="85">
        <v>60.756487528358285</v>
      </c>
      <c r="AA37" s="85">
        <v>73.781364773640277</v>
      </c>
      <c r="AB37" s="85">
        <v>60.815905818604676</v>
      </c>
      <c r="AD37" s="85">
        <v>58.240674118546174</v>
      </c>
      <c r="AE37" s="85">
        <v>67.167691097991082</v>
      </c>
      <c r="AF37" s="85">
        <v>61.88477753489223</v>
      </c>
    </row>
    <row r="38" spans="2:32" x14ac:dyDescent="0.35">
      <c r="C38" s="36"/>
      <c r="D38" s="36"/>
      <c r="E38" s="36"/>
      <c r="F38" s="36"/>
      <c r="G38" s="36"/>
      <c r="H38" s="36"/>
      <c r="I38" s="36"/>
      <c r="J38" s="36"/>
      <c r="K38" s="36"/>
      <c r="L38" s="36"/>
      <c r="M38" s="36"/>
      <c r="N38" s="36"/>
      <c r="O38" s="36"/>
      <c r="P38" s="36"/>
      <c r="Q38" s="36"/>
      <c r="R38" s="36"/>
    </row>
    <row r="39" spans="2:32" ht="15" thickBot="1" x14ac:dyDescent="0.4">
      <c r="B39" s="90" t="s">
        <v>14</v>
      </c>
      <c r="C39" s="99">
        <f>SUM(C28:C37)</f>
        <v>199089.49085425734</v>
      </c>
      <c r="D39" s="99">
        <f>SUM(D28:D37)</f>
        <v>76036.191297007419</v>
      </c>
      <c r="E39" s="99">
        <f>SUM(E28:E37)</f>
        <v>55005.657670938257</v>
      </c>
      <c r="F39" s="100">
        <f t="shared" ref="F39" si="35">E39/D39</f>
        <v>0.72341416281726789</v>
      </c>
      <c r="G39" s="100">
        <f t="shared" ref="G39" si="36">E39/C39</f>
        <v>0.27628609342923544</v>
      </c>
      <c r="H39" s="90"/>
      <c r="I39" s="99">
        <f>SUM(I28:I37)</f>
        <v>174807.40193012613</v>
      </c>
      <c r="J39" s="99">
        <f>SUM(J28:J37)</f>
        <v>92285.638403206263</v>
      </c>
      <c r="K39" s="99">
        <f>SUM(K28:K37)</f>
        <v>104719.91699992503</v>
      </c>
      <c r="L39" s="100">
        <f>K39/J39</f>
        <v>1.1347368757681668</v>
      </c>
      <c r="M39" s="100">
        <f t="shared" ref="M39" si="37">K39/I39</f>
        <v>0.59905882613473993</v>
      </c>
      <c r="N39" s="99"/>
      <c r="O39" s="99">
        <f>SUM(O28:O37)</f>
        <v>373896.89278438356</v>
      </c>
      <c r="P39" s="99">
        <f t="shared" ref="P39:Q39" si="38">SUM(P28:P37)</f>
        <v>168321.82970021368</v>
      </c>
      <c r="Q39" s="99">
        <f t="shared" si="38"/>
        <v>159725.57467086328</v>
      </c>
      <c r="R39" s="100">
        <f t="shared" ref="R39" si="39">Q39/P39</f>
        <v>0.94892964837264071</v>
      </c>
      <c r="S39" s="100">
        <f t="shared" ref="S39" si="40">Q39/O39</f>
        <v>0.42719150052678506</v>
      </c>
      <c r="U39" s="73" t="s">
        <v>14</v>
      </c>
      <c r="V39" s="31">
        <v>8.8294066969716347</v>
      </c>
      <c r="W39" s="31">
        <v>9.4674412220751645</v>
      </c>
      <c r="X39" s="74">
        <v>10.044042762077545</v>
      </c>
      <c r="Y39" s="31"/>
      <c r="Z39" s="31">
        <v>9.4655802504117386</v>
      </c>
      <c r="AA39" s="31">
        <v>13.075451101830032</v>
      </c>
      <c r="AB39" s="74">
        <v>12.038591137646549</v>
      </c>
      <c r="AC39" s="31"/>
      <c r="AD39" s="74">
        <v>7.6810674398932841</v>
      </c>
      <c r="AE39" s="31">
        <v>8.4898499218370596</v>
      </c>
      <c r="AF39" s="31">
        <v>8.7615074506681765</v>
      </c>
    </row>
    <row r="40" spans="2:32" x14ac:dyDescent="0.35">
      <c r="B40" s="75" t="s">
        <v>235</v>
      </c>
      <c r="C40" s="105"/>
      <c r="D40" s="105"/>
      <c r="E40" s="105"/>
      <c r="F40" s="105"/>
      <c r="G40" s="105"/>
      <c r="H40" s="105"/>
      <c r="I40" s="105"/>
      <c r="J40" s="105"/>
      <c r="K40" s="105"/>
      <c r="L40" s="105"/>
      <c r="M40" s="105"/>
      <c r="N40" s="105"/>
      <c r="O40" s="105"/>
      <c r="P40" s="105"/>
      <c r="Q40" s="105"/>
      <c r="R40" s="105"/>
      <c r="S40" s="105"/>
    </row>
    <row r="41" spans="2:32" x14ac:dyDescent="0.35">
      <c r="B41" s="106"/>
      <c r="C41" s="107"/>
      <c r="D41" s="107"/>
      <c r="E41" s="107"/>
      <c r="F41" s="107"/>
      <c r="G41" s="107"/>
      <c r="H41" s="107"/>
      <c r="I41" s="107"/>
      <c r="J41" s="107"/>
      <c r="K41" s="107"/>
      <c r="L41" s="107"/>
      <c r="M41" s="107"/>
      <c r="N41" s="107"/>
      <c r="O41" s="107"/>
      <c r="P41" s="107"/>
      <c r="Q41" s="107"/>
      <c r="R41" s="107"/>
      <c r="S41" s="107"/>
    </row>
    <row r="42" spans="2:32" x14ac:dyDescent="0.35">
      <c r="H42" s="118"/>
      <c r="I42" s="118"/>
      <c r="J42" s="118"/>
      <c r="O42" s="49">
        <v>323878</v>
      </c>
      <c r="P42" s="112">
        <f>O39/O42</f>
        <v>1.154437451090792</v>
      </c>
    </row>
    <row r="43" spans="2:32" x14ac:dyDescent="0.35">
      <c r="H43" s="118"/>
      <c r="I43" s="118"/>
      <c r="J43" s="118"/>
    </row>
    <row r="44" spans="2:32" x14ac:dyDescent="0.35">
      <c r="H44" s="118"/>
      <c r="I44" s="118"/>
      <c r="J44" s="118"/>
    </row>
    <row r="45" spans="2:32" x14ac:dyDescent="0.35">
      <c r="H45" s="118"/>
      <c r="I45" s="118"/>
      <c r="J45" s="118"/>
    </row>
    <row r="46" spans="2:32" x14ac:dyDescent="0.35">
      <c r="H46" s="118"/>
      <c r="I46" s="118"/>
      <c r="J46" s="118"/>
    </row>
    <row r="47" spans="2:32" x14ac:dyDescent="0.35">
      <c r="H47" s="118"/>
      <c r="I47" s="118"/>
      <c r="J47" s="118"/>
    </row>
    <row r="48" spans="2:32" x14ac:dyDescent="0.35">
      <c r="H48" s="118"/>
      <c r="I48" s="118"/>
      <c r="J48" s="118"/>
    </row>
    <row r="49" spans="8:10" x14ac:dyDescent="0.35">
      <c r="H49" s="118"/>
      <c r="I49" s="118"/>
      <c r="J49" s="118"/>
    </row>
    <row r="50" spans="8:10" x14ac:dyDescent="0.35">
      <c r="H50" s="118"/>
      <c r="I50" s="118"/>
      <c r="J50" s="118"/>
    </row>
    <row r="51" spans="8:10" x14ac:dyDescent="0.35">
      <c r="H51" s="118"/>
      <c r="I51" s="118"/>
      <c r="J51" s="118"/>
    </row>
  </sheetData>
  <mergeCells count="18">
    <mergeCell ref="V26:X26"/>
    <mergeCell ref="Z26:AB26"/>
    <mergeCell ref="AD26:AF26"/>
    <mergeCell ref="B21:S22"/>
    <mergeCell ref="B40:S41"/>
    <mergeCell ref="B26:B27"/>
    <mergeCell ref="C26:G26"/>
    <mergeCell ref="I26:M26"/>
    <mergeCell ref="O26:S26"/>
    <mergeCell ref="U26:U27"/>
    <mergeCell ref="V3:X3"/>
    <mergeCell ref="Z3:AB3"/>
    <mergeCell ref="AD3:AF3"/>
    <mergeCell ref="B3:B4"/>
    <mergeCell ref="C3:G3"/>
    <mergeCell ref="I3:M3"/>
    <mergeCell ref="O3:S3"/>
    <mergeCell ref="U3:U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54"/>
  <sheetViews>
    <sheetView view="pageBreakPreview" zoomScaleNormal="100" zoomScaleSheetLayoutView="100" workbookViewId="0">
      <pane xSplit="2" ySplit="2" topLeftCell="C3" activePane="bottomRight" state="frozen"/>
      <selection activeCell="G24" sqref="G24"/>
      <selection pane="topRight" activeCell="G24" sqref="G24"/>
      <selection pane="bottomLeft" activeCell="G24" sqref="G24"/>
      <selection pane="bottomRight" activeCell="AM7" sqref="AM7"/>
    </sheetView>
  </sheetViews>
  <sheetFormatPr defaultRowHeight="14.5" x14ac:dyDescent="0.35"/>
  <cols>
    <col min="1" max="1" width="8.7265625" style="48"/>
    <col min="2" max="2" width="14.36328125" style="48" customWidth="1"/>
    <col min="3" max="3" width="9.6328125" style="48" bestFit="1" customWidth="1"/>
    <col min="4" max="4" width="8.90625" style="48" bestFit="1" customWidth="1"/>
    <col min="5" max="5" width="8.453125" style="48" bestFit="1" customWidth="1"/>
    <col min="6" max="7" width="6.81640625" style="48" bestFit="1" customWidth="1"/>
    <col min="8" max="8" width="8.7265625" style="48"/>
    <col min="9" max="9" width="6.90625" style="48" bestFit="1" customWidth="1"/>
    <col min="10" max="10" width="7.81640625" style="48" bestFit="1" customWidth="1"/>
    <col min="11" max="11" width="8.453125" style="48" bestFit="1" customWidth="1"/>
    <col min="12" max="13" width="6.81640625" style="48" bestFit="1" customWidth="1"/>
    <col min="14" max="14" width="8.7265625" style="48"/>
    <col min="15" max="15" width="6.90625" style="48" bestFit="1" customWidth="1"/>
    <col min="16" max="16" width="7.81640625" style="48" bestFit="1" customWidth="1"/>
    <col min="17" max="17" width="8.453125" style="48" bestFit="1" customWidth="1"/>
    <col min="18" max="19" width="6.81640625" style="48" bestFit="1" customWidth="1"/>
    <col min="20" max="16384" width="8.7265625" style="48"/>
  </cols>
  <sheetData>
    <row r="1" spans="1:39" x14ac:dyDescent="0.35">
      <c r="B1" s="50" t="s">
        <v>189</v>
      </c>
      <c r="U1" s="51" t="s">
        <v>243</v>
      </c>
      <c r="AM1" s="51"/>
    </row>
    <row r="2" spans="1:39" ht="15" thickBot="1" x14ac:dyDescent="0.4"/>
    <row r="3" spans="1:39" ht="15" customHeight="1" thickBot="1" x14ac:dyDescent="0.4">
      <c r="B3" s="52" t="s">
        <v>179</v>
      </c>
      <c r="C3" s="53" t="s">
        <v>180</v>
      </c>
      <c r="D3" s="53"/>
      <c r="E3" s="53"/>
      <c r="F3" s="53"/>
      <c r="G3" s="53"/>
      <c r="H3" s="54"/>
      <c r="I3" s="53" t="s">
        <v>181</v>
      </c>
      <c r="J3" s="55"/>
      <c r="K3" s="55"/>
      <c r="L3" s="55"/>
      <c r="M3" s="55"/>
      <c r="N3" s="54"/>
      <c r="O3" s="53" t="s">
        <v>182</v>
      </c>
      <c r="P3" s="55"/>
      <c r="Q3" s="55"/>
      <c r="R3" s="55"/>
      <c r="S3" s="55"/>
      <c r="U3" s="52" t="s">
        <v>179</v>
      </c>
      <c r="V3" s="53" t="s">
        <v>180</v>
      </c>
      <c r="W3" s="53"/>
      <c r="X3" s="53"/>
      <c r="Y3" s="54"/>
      <c r="Z3" s="53" t="s">
        <v>181</v>
      </c>
      <c r="AA3" s="55"/>
      <c r="AB3" s="55"/>
      <c r="AC3" s="54"/>
      <c r="AD3" s="53" t="s">
        <v>182</v>
      </c>
      <c r="AE3" s="55"/>
      <c r="AF3" s="55"/>
    </row>
    <row r="4" spans="1:39" ht="48.5" thickBot="1" x14ac:dyDescent="0.4">
      <c r="B4" s="59"/>
      <c r="C4" s="60" t="s">
        <v>183</v>
      </c>
      <c r="D4" s="60" t="s">
        <v>184</v>
      </c>
      <c r="E4" s="60" t="s">
        <v>185</v>
      </c>
      <c r="F4" s="60" t="s">
        <v>186</v>
      </c>
      <c r="G4" s="60" t="s">
        <v>187</v>
      </c>
      <c r="H4" s="61"/>
      <c r="I4" s="60" t="s">
        <v>183</v>
      </c>
      <c r="J4" s="60" t="s">
        <v>184</v>
      </c>
      <c r="K4" s="60" t="s">
        <v>185</v>
      </c>
      <c r="L4" s="60" t="s">
        <v>186</v>
      </c>
      <c r="M4" s="60" t="s">
        <v>187</v>
      </c>
      <c r="N4" s="60"/>
      <c r="O4" s="60" t="s">
        <v>183</v>
      </c>
      <c r="P4" s="60" t="s">
        <v>184</v>
      </c>
      <c r="Q4" s="60" t="s">
        <v>185</v>
      </c>
      <c r="R4" s="60" t="s">
        <v>186</v>
      </c>
      <c r="S4" s="60" t="s">
        <v>187</v>
      </c>
      <c r="U4" s="59"/>
      <c r="V4" s="60" t="s">
        <v>183</v>
      </c>
      <c r="W4" s="60" t="s">
        <v>184</v>
      </c>
      <c r="X4" s="60" t="s">
        <v>185</v>
      </c>
      <c r="Y4" s="61"/>
      <c r="Z4" s="60" t="s">
        <v>183</v>
      </c>
      <c r="AA4" s="60" t="s">
        <v>184</v>
      </c>
      <c r="AB4" s="60" t="s">
        <v>185</v>
      </c>
      <c r="AC4" s="60"/>
      <c r="AD4" s="60" t="s">
        <v>183</v>
      </c>
      <c r="AE4" s="60" t="s">
        <v>184</v>
      </c>
      <c r="AF4" s="60" t="s">
        <v>185</v>
      </c>
    </row>
    <row r="5" spans="1:39" x14ac:dyDescent="0.35">
      <c r="A5" s="66"/>
      <c r="B5" s="66" t="s">
        <v>15</v>
      </c>
      <c r="C5" s="36">
        <v>532.22301460825042</v>
      </c>
      <c r="D5" s="36">
        <v>266.11150730412521</v>
      </c>
      <c r="E5" s="36">
        <v>631.4064380238259</v>
      </c>
      <c r="F5" s="84">
        <f>E5/D5</f>
        <v>2.3727137710817736</v>
      </c>
      <c r="G5" s="84">
        <f>E5/C5</f>
        <v>1.1863568855408868</v>
      </c>
      <c r="H5" s="66"/>
      <c r="I5" s="36"/>
      <c r="J5" s="36"/>
      <c r="K5" s="36"/>
      <c r="L5" s="84"/>
      <c r="M5" s="84"/>
      <c r="O5" s="36">
        <f>SUM(C5,I5)</f>
        <v>532.22301460825042</v>
      </c>
      <c r="P5" s="36">
        <f>SUM(D5,J5)</f>
        <v>266.11150730412521</v>
      </c>
      <c r="Q5" s="36">
        <f>SUM(E5,K5)</f>
        <v>631.4064380238259</v>
      </c>
      <c r="R5" s="85">
        <f>Q5/P5</f>
        <v>2.3727137710817736</v>
      </c>
      <c r="S5" s="85">
        <f>Q5/O5</f>
        <v>1.1863568855408868</v>
      </c>
      <c r="U5" s="66" t="s">
        <v>0</v>
      </c>
      <c r="V5" s="46">
        <v>100.00000000000009</v>
      </c>
      <c r="W5" s="46">
        <v>100.00000000000009</v>
      </c>
      <c r="X5" s="46">
        <v>99.999999999999972</v>
      </c>
      <c r="Y5" s="46"/>
      <c r="Z5" s="46"/>
      <c r="AA5" s="46"/>
      <c r="AB5" s="46"/>
      <c r="AD5" s="46">
        <v>100.00000000000009</v>
      </c>
      <c r="AE5" s="46">
        <v>100.00000000000009</v>
      </c>
      <c r="AF5" s="46">
        <v>99.999999999999972</v>
      </c>
    </row>
    <row r="6" spans="1:39" x14ac:dyDescent="0.35">
      <c r="A6" s="66"/>
      <c r="B6" s="66" t="s">
        <v>16</v>
      </c>
      <c r="C6" s="36">
        <v>7859.749772171961</v>
      </c>
      <c r="D6" s="36">
        <v>6694.0297444810631</v>
      </c>
      <c r="E6" s="36">
        <v>6713.9472578856612</v>
      </c>
      <c r="F6" s="84">
        <f t="shared" ref="F6:F17" si="0">E6/D6</f>
        <v>1.0029754145357688</v>
      </c>
      <c r="G6" s="84">
        <f t="shared" ref="G6:G17" si="1">E6/C6</f>
        <v>0.8542189576641358</v>
      </c>
      <c r="H6" s="66"/>
      <c r="I6" s="36">
        <v>9042.7456906953921</v>
      </c>
      <c r="J6" s="36">
        <v>7643.9311662797736</v>
      </c>
      <c r="K6" s="36">
        <v>5858.4270553809756</v>
      </c>
      <c r="L6" s="84">
        <f t="shared" ref="L6:L16" si="2">K6/J6</f>
        <v>0.76641546449615849</v>
      </c>
      <c r="M6" s="84">
        <f t="shared" ref="M6:M16" si="3">K6/I6</f>
        <v>0.64785931792918305</v>
      </c>
      <c r="O6" s="36">
        <f t="shared" ref="O6:O17" si="4">SUM(C6,I6)</f>
        <v>16902.495462867351</v>
      </c>
      <c r="P6" s="36">
        <f t="shared" ref="P6:P17" si="5">SUM(D6,J6)</f>
        <v>14337.960910760838</v>
      </c>
      <c r="Q6" s="36">
        <f t="shared" ref="Q6:Q17" si="6">SUM(E6,K6)</f>
        <v>12572.374313266637</v>
      </c>
      <c r="R6" s="85">
        <f t="shared" ref="R6:R17" si="7">Q6/P6</f>
        <v>0.87685929620793546</v>
      </c>
      <c r="S6" s="85">
        <f t="shared" ref="S6:S17" si="8">Q6/O6</f>
        <v>0.74381764165454478</v>
      </c>
      <c r="U6" s="66" t="s">
        <v>1</v>
      </c>
      <c r="V6" s="46">
        <v>41.437625077158167</v>
      </c>
      <c r="W6" s="46">
        <v>40.310167845179087</v>
      </c>
      <c r="X6" s="46">
        <v>39.691382353614266</v>
      </c>
      <c r="Y6" s="46"/>
      <c r="Z6" s="46">
        <v>39.119379728134071</v>
      </c>
      <c r="AA6" s="46">
        <v>43.286683474671236</v>
      </c>
      <c r="AB6" s="46">
        <v>39.067719504124817</v>
      </c>
      <c r="AD6" s="46">
        <v>35.994327692312822</v>
      </c>
      <c r="AE6" s="46">
        <v>37.614154714017253</v>
      </c>
      <c r="AF6" s="46">
        <v>35.26953245567401</v>
      </c>
    </row>
    <row r="7" spans="1:39" x14ac:dyDescent="0.35">
      <c r="A7" s="66"/>
      <c r="B7" s="66" t="s">
        <v>17</v>
      </c>
      <c r="C7" s="36">
        <v>2307.6398357925846</v>
      </c>
      <c r="D7" s="36">
        <v>1598.5380491624044</v>
      </c>
      <c r="E7" s="36">
        <v>2240.8608247505349</v>
      </c>
      <c r="F7" s="84">
        <f t="shared" si="0"/>
        <v>1.4018188844017145</v>
      </c>
      <c r="G7" s="84">
        <f t="shared" si="1"/>
        <v>0.97106177055609999</v>
      </c>
      <c r="H7" s="66"/>
      <c r="I7" s="36">
        <v>5346.6855630391792</v>
      </c>
      <c r="J7" s="36">
        <v>3981.928796122867</v>
      </c>
      <c r="K7" s="36">
        <v>6179.4992742726308</v>
      </c>
      <c r="L7" s="84">
        <f t="shared" si="2"/>
        <v>1.5518859303284125</v>
      </c>
      <c r="M7" s="84">
        <f t="shared" si="3"/>
        <v>1.1557626124473386</v>
      </c>
      <c r="O7" s="36">
        <f t="shared" si="4"/>
        <v>7654.3253988317638</v>
      </c>
      <c r="P7" s="36">
        <f t="shared" si="5"/>
        <v>5580.4668452852711</v>
      </c>
      <c r="Q7" s="36">
        <f t="shared" si="6"/>
        <v>8420.3600990231662</v>
      </c>
      <c r="R7" s="85">
        <f t="shared" si="7"/>
        <v>1.5088988667923393</v>
      </c>
      <c r="S7" s="85">
        <f t="shared" si="8"/>
        <v>1.1000786692852538</v>
      </c>
      <c r="U7" s="66" t="s">
        <v>2</v>
      </c>
      <c r="V7" s="46">
        <v>39.460565827196156</v>
      </c>
      <c r="W7" s="46">
        <v>49.01947986232598</v>
      </c>
      <c r="X7" s="46">
        <v>53.217143088541874</v>
      </c>
      <c r="Y7" s="46"/>
      <c r="Z7" s="46">
        <v>21.146884616381342</v>
      </c>
      <c r="AA7" s="46">
        <v>24.586362298038729</v>
      </c>
      <c r="AB7" s="46">
        <v>24.235057138139641</v>
      </c>
      <c r="AD7" s="46">
        <v>22.581133412965418</v>
      </c>
      <c r="AE7" s="46">
        <v>27.271149075751438</v>
      </c>
      <c r="AF7" s="46">
        <v>29.834751824233706</v>
      </c>
    </row>
    <row r="8" spans="1:39" x14ac:dyDescent="0.35">
      <c r="A8" s="66"/>
      <c r="B8" s="66" t="s">
        <v>18</v>
      </c>
      <c r="C8" s="36">
        <v>8001.6413440272963</v>
      </c>
      <c r="D8" s="36">
        <v>5446.7709287046428</v>
      </c>
      <c r="E8" s="36">
        <v>5587.2526953663455</v>
      </c>
      <c r="F8" s="84">
        <f t="shared" si="0"/>
        <v>1.0257917523061892</v>
      </c>
      <c r="G8" s="84">
        <f t="shared" si="1"/>
        <v>0.6982633256284182</v>
      </c>
      <c r="H8" s="66"/>
      <c r="I8" s="36">
        <v>7686.9302539158234</v>
      </c>
      <c r="J8" s="36">
        <v>4658.1398256873372</v>
      </c>
      <c r="K8" s="36">
        <v>7066.1638963031701</v>
      </c>
      <c r="L8" s="84">
        <f t="shared" si="2"/>
        <v>1.5169497182838461</v>
      </c>
      <c r="M8" s="84">
        <f t="shared" si="3"/>
        <v>0.91924391960022966</v>
      </c>
      <c r="O8" s="36">
        <f t="shared" si="4"/>
        <v>15688.571597943119</v>
      </c>
      <c r="P8" s="36">
        <f t="shared" si="5"/>
        <v>10104.91075439198</v>
      </c>
      <c r="Q8" s="36">
        <f t="shared" si="6"/>
        <v>12653.416591669516</v>
      </c>
      <c r="R8" s="85">
        <f t="shared" si="7"/>
        <v>1.2522046853476523</v>
      </c>
      <c r="S8" s="85">
        <f t="shared" si="8"/>
        <v>0.80653719892054854</v>
      </c>
      <c r="U8" s="66" t="s">
        <v>3</v>
      </c>
      <c r="V8" s="46">
        <v>44.062875442979241</v>
      </c>
      <c r="W8" s="46">
        <v>48.07043004308742</v>
      </c>
      <c r="X8" s="46">
        <v>40.654063388281585</v>
      </c>
      <c r="Y8" s="46"/>
      <c r="Z8" s="46">
        <v>33.61309351846652</v>
      </c>
      <c r="AA8" s="46">
        <v>38.537189914037803</v>
      </c>
      <c r="AB8" s="46">
        <v>39.106394288151066</v>
      </c>
      <c r="AD8" s="46">
        <v>33.028749576574697</v>
      </c>
      <c r="AE8" s="46">
        <v>36.579859912594216</v>
      </c>
      <c r="AF8" s="46">
        <v>29.766132356456893</v>
      </c>
    </row>
    <row r="9" spans="1:39" x14ac:dyDescent="0.35">
      <c r="A9" s="66"/>
      <c r="B9" s="66" t="s">
        <v>19</v>
      </c>
      <c r="C9" s="36">
        <v>22967.47873768385</v>
      </c>
      <c r="D9" s="36">
        <v>19157.368873369905</v>
      </c>
      <c r="E9" s="36">
        <v>35162.378119908521</v>
      </c>
      <c r="F9" s="84">
        <f t="shared" si="0"/>
        <v>1.8354492390020587</v>
      </c>
      <c r="G9" s="84">
        <f t="shared" si="1"/>
        <v>1.5309637823770317</v>
      </c>
      <c r="H9" s="66"/>
      <c r="I9" s="36">
        <v>15680.716306644015</v>
      </c>
      <c r="J9" s="36">
        <v>13377.306290529486</v>
      </c>
      <c r="K9" s="36">
        <v>10765.274778489696</v>
      </c>
      <c r="L9" s="84">
        <f t="shared" si="2"/>
        <v>0.80474159331397033</v>
      </c>
      <c r="M9" s="84">
        <f t="shared" si="3"/>
        <v>0.68652952887926322</v>
      </c>
      <c r="O9" s="36">
        <f t="shared" si="4"/>
        <v>38648.195044327862</v>
      </c>
      <c r="P9" s="36">
        <f t="shared" si="5"/>
        <v>32534.675163899392</v>
      </c>
      <c r="Q9" s="36">
        <f t="shared" si="6"/>
        <v>45927.652898398213</v>
      </c>
      <c r="R9" s="85">
        <f t="shared" si="7"/>
        <v>1.4116524190584121</v>
      </c>
      <c r="S9" s="85">
        <f t="shared" si="8"/>
        <v>1.1883518194244549</v>
      </c>
      <c r="U9" s="66" t="s">
        <v>4</v>
      </c>
      <c r="V9" s="46">
        <v>40.592649949003992</v>
      </c>
      <c r="W9" s="46">
        <v>44.375319127134524</v>
      </c>
      <c r="X9" s="46">
        <v>60.593847411546918</v>
      </c>
      <c r="Y9" s="46"/>
      <c r="Z9" s="46">
        <v>48.288474203721869</v>
      </c>
      <c r="AA9" s="46">
        <v>49.597361526825345</v>
      </c>
      <c r="AB9" s="46">
        <v>40.942791028868946</v>
      </c>
      <c r="AD9" s="46">
        <v>42.620841937979939</v>
      </c>
      <c r="AE9" s="46">
        <v>45.240850944553578</v>
      </c>
      <c r="AF9" s="46">
        <v>53.244749057078621</v>
      </c>
    </row>
    <row r="10" spans="1:39" x14ac:dyDescent="0.35">
      <c r="A10" s="66"/>
      <c r="B10" s="66" t="s">
        <v>20</v>
      </c>
      <c r="C10" s="36">
        <v>2891.3639114305306</v>
      </c>
      <c r="D10" s="36">
        <v>2632.6284298531923</v>
      </c>
      <c r="E10" s="36">
        <v>3836.0852803893986</v>
      </c>
      <c r="F10" s="84">
        <f t="shared" si="0"/>
        <v>1.4571312977134858</v>
      </c>
      <c r="G10" s="84">
        <f t="shared" si="1"/>
        <v>1.3267390054998154</v>
      </c>
      <c r="H10" s="66"/>
      <c r="I10" s="36">
        <v>4416.7965576719816</v>
      </c>
      <c r="J10" s="36">
        <v>2721.5910550493677</v>
      </c>
      <c r="K10" s="36">
        <v>10795.231055462578</v>
      </c>
      <c r="L10" s="84">
        <f t="shared" si="2"/>
        <v>3.966514747112424</v>
      </c>
      <c r="M10" s="84">
        <f t="shared" si="3"/>
        <v>2.444131377686221</v>
      </c>
      <c r="O10" s="36">
        <f t="shared" si="4"/>
        <v>7308.1604691025123</v>
      </c>
      <c r="P10" s="36">
        <f t="shared" si="5"/>
        <v>5354.21948490256</v>
      </c>
      <c r="Q10" s="36">
        <f t="shared" si="6"/>
        <v>14631.316335851978</v>
      </c>
      <c r="R10" s="85">
        <f t="shared" si="7"/>
        <v>2.7326702570016606</v>
      </c>
      <c r="S10" s="85">
        <f t="shared" si="8"/>
        <v>2.0020518703318504</v>
      </c>
      <c r="U10" s="66" t="s">
        <v>5</v>
      </c>
      <c r="V10" s="46">
        <v>76.038008281860485</v>
      </c>
      <c r="W10" s="46">
        <v>77.134584993647323</v>
      </c>
      <c r="X10" s="46">
        <v>72.107559515313667</v>
      </c>
      <c r="Y10" s="46"/>
      <c r="Z10" s="46">
        <v>77.613236670476908</v>
      </c>
      <c r="AA10" s="46">
        <v>67.866839285374283</v>
      </c>
      <c r="AB10" s="46">
        <v>80.326739089054897</v>
      </c>
      <c r="AD10" s="46">
        <v>76.800420529320107</v>
      </c>
      <c r="AE10" s="46">
        <v>72.102922482128776</v>
      </c>
      <c r="AF10" s="46">
        <v>77.743979740832046</v>
      </c>
    </row>
    <row r="11" spans="1:39" x14ac:dyDescent="0.35">
      <c r="A11" s="66"/>
      <c r="B11" s="66" t="s">
        <v>21</v>
      </c>
      <c r="C11" s="36">
        <v>1194.7448821163625</v>
      </c>
      <c r="D11" s="36">
        <v>997.22042443260875</v>
      </c>
      <c r="E11" s="36">
        <v>1426.8666475225411</v>
      </c>
      <c r="F11" s="84">
        <f t="shared" si="0"/>
        <v>1.4308437859507233</v>
      </c>
      <c r="G11" s="84">
        <f t="shared" si="1"/>
        <v>1.1942856327578486</v>
      </c>
      <c r="H11" s="66"/>
      <c r="I11" s="36">
        <v>8697.780609920781</v>
      </c>
      <c r="J11" s="36">
        <v>7132.4261725556198</v>
      </c>
      <c r="K11" s="36">
        <v>11572.335652504518</v>
      </c>
      <c r="L11" s="84">
        <f t="shared" si="2"/>
        <v>1.6224963809696238</v>
      </c>
      <c r="M11" s="84">
        <f t="shared" si="3"/>
        <v>1.3304929350948436</v>
      </c>
      <c r="O11" s="36">
        <f t="shared" si="4"/>
        <v>9892.5254920371444</v>
      </c>
      <c r="P11" s="36">
        <f t="shared" si="5"/>
        <v>8129.6465969882283</v>
      </c>
      <c r="Q11" s="36">
        <f t="shared" si="6"/>
        <v>12999.20230002706</v>
      </c>
      <c r="R11" s="85">
        <f t="shared" si="7"/>
        <v>1.5989873784726196</v>
      </c>
      <c r="S11" s="85">
        <f t="shared" si="8"/>
        <v>1.3140428407781808</v>
      </c>
      <c r="U11" s="66" t="s">
        <v>6</v>
      </c>
      <c r="V11" s="46">
        <v>52.915621240305953</v>
      </c>
      <c r="W11" s="46">
        <v>50.642582635000444</v>
      </c>
      <c r="X11" s="46">
        <v>56.514953500694922</v>
      </c>
      <c r="Y11" s="46"/>
      <c r="Z11" s="46">
        <v>37.19368034388873</v>
      </c>
      <c r="AA11" s="46">
        <v>37.84712687080745</v>
      </c>
      <c r="AB11" s="46">
        <v>39.652817530650253</v>
      </c>
      <c r="AD11" s="46">
        <v>33.581026747753882</v>
      </c>
      <c r="AE11" s="46">
        <v>33.943571400731393</v>
      </c>
      <c r="AF11" s="46">
        <v>35.659039638467604</v>
      </c>
    </row>
    <row r="12" spans="1:39" x14ac:dyDescent="0.35">
      <c r="A12" s="66"/>
      <c r="B12" s="66" t="s">
        <v>22</v>
      </c>
      <c r="C12" s="36">
        <v>1245.5929597294887</v>
      </c>
      <c r="D12" s="36">
        <v>878.7925580032994</v>
      </c>
      <c r="E12" s="36">
        <v>1202.1128866414413</v>
      </c>
      <c r="F12" s="84">
        <f t="shared" si="0"/>
        <v>1.3679142770311534</v>
      </c>
      <c r="G12" s="84">
        <f t="shared" si="1"/>
        <v>0.96509287183391734</v>
      </c>
      <c r="H12" s="66"/>
      <c r="I12" s="36">
        <v>7479.5081921774581</v>
      </c>
      <c r="J12" s="36">
        <v>5170.2681479387702</v>
      </c>
      <c r="K12" s="36">
        <v>13603.516897611722</v>
      </c>
      <c r="L12" s="84">
        <f t="shared" si="2"/>
        <v>2.631104714179096</v>
      </c>
      <c r="M12" s="84">
        <f t="shared" si="3"/>
        <v>1.8187715753609495</v>
      </c>
      <c r="O12" s="36">
        <f t="shared" si="4"/>
        <v>8725.1011519069471</v>
      </c>
      <c r="P12" s="36">
        <f t="shared" si="5"/>
        <v>6049.0607059420699</v>
      </c>
      <c r="Q12" s="36">
        <f t="shared" si="6"/>
        <v>14805.629784253164</v>
      </c>
      <c r="R12" s="85">
        <f t="shared" si="7"/>
        <v>2.4475915359403491</v>
      </c>
      <c r="S12" s="85">
        <f t="shared" si="8"/>
        <v>1.6969006463629668</v>
      </c>
      <c r="U12" s="66" t="s">
        <v>7</v>
      </c>
      <c r="V12" s="46">
        <v>51.644750025764353</v>
      </c>
      <c r="W12" s="46">
        <v>54.027819094048787</v>
      </c>
      <c r="X12" s="46">
        <v>56.429320639225544</v>
      </c>
      <c r="Y12" s="46"/>
      <c r="Z12" s="46">
        <v>69.329656795520449</v>
      </c>
      <c r="AA12" s="46">
        <v>57.370192678601676</v>
      </c>
      <c r="AB12" s="46">
        <v>64.559260841043098</v>
      </c>
      <c r="AD12" s="46">
        <v>63.657006473571364</v>
      </c>
      <c r="AE12" s="46">
        <v>54.768666989666947</v>
      </c>
      <c r="AF12" s="46">
        <v>62.807432296295254</v>
      </c>
    </row>
    <row r="13" spans="1:39" x14ac:dyDescent="0.35">
      <c r="A13" s="66"/>
      <c r="B13" s="66" t="s">
        <v>23</v>
      </c>
      <c r="C13" s="36">
        <v>25562.08311612485</v>
      </c>
      <c r="D13" s="36">
        <v>24897.551260638353</v>
      </c>
      <c r="E13" s="36">
        <v>36842.723076281814</v>
      </c>
      <c r="F13" s="84">
        <f t="shared" si="0"/>
        <v>1.4797729580148757</v>
      </c>
      <c r="G13" s="84">
        <f t="shared" si="1"/>
        <v>1.4413036257221545</v>
      </c>
      <c r="H13" s="66"/>
      <c r="I13" s="36">
        <v>18493.18905761775</v>
      </c>
      <c r="J13" s="36">
        <v>10637.551508323784</v>
      </c>
      <c r="K13" s="36">
        <v>22216.318445427671</v>
      </c>
      <c r="L13" s="84">
        <f t="shared" si="2"/>
        <v>2.0884804579365479</v>
      </c>
      <c r="M13" s="84">
        <f t="shared" si="3"/>
        <v>1.2013243565623033</v>
      </c>
      <c r="O13" s="36">
        <f t="shared" si="4"/>
        <v>44055.272173742604</v>
      </c>
      <c r="P13" s="36">
        <f t="shared" si="5"/>
        <v>35535.102768962141</v>
      </c>
      <c r="Q13" s="36">
        <f t="shared" si="6"/>
        <v>59059.041521709485</v>
      </c>
      <c r="R13" s="85">
        <f t="shared" si="7"/>
        <v>1.6619915778967198</v>
      </c>
      <c r="S13" s="85">
        <f t="shared" si="8"/>
        <v>1.3405669425624223</v>
      </c>
      <c r="U13" s="66" t="s">
        <v>8</v>
      </c>
      <c r="V13" s="46">
        <v>30.102753455600922</v>
      </c>
      <c r="W13" s="46">
        <v>30.871942426481585</v>
      </c>
      <c r="X13" s="46">
        <v>34.689517322672799</v>
      </c>
      <c r="Y13" s="46"/>
      <c r="Z13" s="46">
        <v>25.525954629145343</v>
      </c>
      <c r="AA13" s="46">
        <v>36.523855492907771</v>
      </c>
      <c r="AB13" s="46">
        <v>32.024932081435217</v>
      </c>
      <c r="AD13" s="46">
        <v>26.297197613750061</v>
      </c>
      <c r="AE13" s="46">
        <v>29.38609644733917</v>
      </c>
      <c r="AF13" s="46">
        <v>29.646296369222348</v>
      </c>
    </row>
    <row r="14" spans="1:39" x14ac:dyDescent="0.35">
      <c r="A14" s="66"/>
      <c r="B14" s="66" t="s">
        <v>24</v>
      </c>
      <c r="C14" s="36">
        <v>8333.4418140069047</v>
      </c>
      <c r="D14" s="36">
        <v>6573.6522032145313</v>
      </c>
      <c r="E14" s="36">
        <v>8627.0236379107737</v>
      </c>
      <c r="F14" s="84">
        <f t="shared" si="0"/>
        <v>1.3123638688539285</v>
      </c>
      <c r="G14" s="84">
        <f t="shared" si="1"/>
        <v>1.0352293602638967</v>
      </c>
      <c r="H14" s="66"/>
      <c r="I14" s="36">
        <v>6587.3372013670696</v>
      </c>
      <c r="J14" s="36">
        <v>5533.4987530204762</v>
      </c>
      <c r="K14" s="36">
        <v>5926.2219181068858</v>
      </c>
      <c r="L14" s="84">
        <f t="shared" si="2"/>
        <v>1.0709719442643844</v>
      </c>
      <c r="M14" s="84">
        <f t="shared" si="3"/>
        <v>0.89963846345637466</v>
      </c>
      <c r="O14" s="36">
        <f t="shared" si="4"/>
        <v>14920.779015373973</v>
      </c>
      <c r="P14" s="36">
        <f t="shared" si="5"/>
        <v>12107.150956235007</v>
      </c>
      <c r="Q14" s="36">
        <f t="shared" si="6"/>
        <v>14553.24555601766</v>
      </c>
      <c r="R14" s="85">
        <f t="shared" si="7"/>
        <v>1.2020371769233578</v>
      </c>
      <c r="S14" s="85">
        <f t="shared" si="8"/>
        <v>0.97536767624682219</v>
      </c>
      <c r="U14" s="66" t="s">
        <v>9</v>
      </c>
      <c r="V14" s="46">
        <v>27.09485869933609</v>
      </c>
      <c r="W14" s="46">
        <v>31.039375761242621</v>
      </c>
      <c r="X14" s="46">
        <v>35.43913175485595</v>
      </c>
      <c r="Y14" s="46"/>
      <c r="Z14" s="46">
        <v>29.195171382911937</v>
      </c>
      <c r="AA14" s="46">
        <v>29.304978536410601</v>
      </c>
      <c r="AB14" s="46">
        <v>31.596791282788537</v>
      </c>
      <c r="AD14" s="46">
        <v>23.49087376258089</v>
      </c>
      <c r="AE14" s="46">
        <v>24.048805321191441</v>
      </c>
      <c r="AF14" s="46">
        <v>27.989830622106847</v>
      </c>
    </row>
    <row r="15" spans="1:39" x14ac:dyDescent="0.35">
      <c r="A15" s="66"/>
      <c r="B15" s="66" t="s">
        <v>25</v>
      </c>
      <c r="C15" s="36">
        <v>22513.23985184557</v>
      </c>
      <c r="D15" s="36">
        <v>22298.701715542287</v>
      </c>
      <c r="E15" s="36">
        <v>30955.424826133527</v>
      </c>
      <c r="F15" s="84">
        <f t="shared" si="0"/>
        <v>1.3882164630489437</v>
      </c>
      <c r="G15" s="84">
        <f t="shared" si="1"/>
        <v>1.3749875641997342</v>
      </c>
      <c r="H15" s="66"/>
      <c r="I15" s="36">
        <v>17998.404119818333</v>
      </c>
      <c r="J15" s="36">
        <v>14823.047931991108</v>
      </c>
      <c r="K15" s="36">
        <v>21163.795593977073</v>
      </c>
      <c r="L15" s="84">
        <f t="shared" si="2"/>
        <v>1.4277627442802341</v>
      </c>
      <c r="M15" s="84">
        <f t="shared" si="3"/>
        <v>1.1758706745934921</v>
      </c>
      <c r="O15" s="36">
        <f t="shared" si="4"/>
        <v>40511.6439716639</v>
      </c>
      <c r="P15" s="36">
        <f t="shared" si="5"/>
        <v>37121.749647533397</v>
      </c>
      <c r="Q15" s="36">
        <f t="shared" si="6"/>
        <v>52119.2204201106</v>
      </c>
      <c r="R15" s="85">
        <f t="shared" si="7"/>
        <v>1.4040076482109924</v>
      </c>
      <c r="S15" s="85">
        <f t="shared" si="8"/>
        <v>1.2865244485404168</v>
      </c>
      <c r="U15" s="66" t="s">
        <v>10</v>
      </c>
      <c r="V15" s="46">
        <v>16.55827665890812</v>
      </c>
      <c r="W15" s="46">
        <v>16.657966144635079</v>
      </c>
      <c r="X15" s="46">
        <v>17.552100533750455</v>
      </c>
      <c r="Y15" s="46"/>
      <c r="Z15" s="46">
        <v>16.856118966513389</v>
      </c>
      <c r="AA15" s="46">
        <v>17.746995612385771</v>
      </c>
      <c r="AB15" s="46">
        <v>18.480236964692693</v>
      </c>
      <c r="AD15" s="46">
        <v>16.018231374397551</v>
      </c>
      <c r="AE15" s="46">
        <v>16.095161454184112</v>
      </c>
      <c r="AF15" s="46">
        <v>16.944906785665541</v>
      </c>
    </row>
    <row r="16" spans="1:39" x14ac:dyDescent="0.35">
      <c r="A16" s="66"/>
      <c r="B16" s="66" t="s">
        <v>26</v>
      </c>
      <c r="C16" s="36">
        <v>10515.011981256492</v>
      </c>
      <c r="D16" s="36">
        <v>9363.642122791658</v>
      </c>
      <c r="E16" s="36">
        <v>22509.89296952312</v>
      </c>
      <c r="F16" s="84">
        <f t="shared" si="0"/>
        <v>2.4039676735116466</v>
      </c>
      <c r="G16" s="84">
        <f t="shared" si="1"/>
        <v>2.1407386895657439</v>
      </c>
      <c r="H16" s="66"/>
      <c r="I16" s="36">
        <v>4223.7231160349957</v>
      </c>
      <c r="J16" s="36">
        <v>3741.9620162889937</v>
      </c>
      <c r="K16" s="36">
        <v>3660.0766479544736</v>
      </c>
      <c r="L16" s="84">
        <f t="shared" si="2"/>
        <v>0.97811699638369709</v>
      </c>
      <c r="M16" s="84">
        <f t="shared" si="3"/>
        <v>0.86655222120486841</v>
      </c>
      <c r="O16" s="36">
        <f t="shared" si="4"/>
        <v>14738.735097291486</v>
      </c>
      <c r="P16" s="36">
        <f t="shared" si="5"/>
        <v>13105.604139080651</v>
      </c>
      <c r="Q16" s="36">
        <f t="shared" si="6"/>
        <v>26169.969617477593</v>
      </c>
      <c r="R16" s="85">
        <f t="shared" si="7"/>
        <v>1.996853356758981</v>
      </c>
      <c r="S16" s="85">
        <f t="shared" si="8"/>
        <v>1.775591286818555</v>
      </c>
      <c r="U16" s="66" t="s">
        <v>11</v>
      </c>
      <c r="V16" s="46">
        <v>48.392644709847822</v>
      </c>
      <c r="W16" s="46">
        <v>53.218500950383486</v>
      </c>
      <c r="X16" s="46">
        <v>59.666654240085613</v>
      </c>
      <c r="Y16" s="46"/>
      <c r="Z16" s="46">
        <v>59.472924822209386</v>
      </c>
      <c r="AA16" s="46">
        <v>66.551369798879023</v>
      </c>
      <c r="AB16" s="46">
        <v>55.582873929896401</v>
      </c>
      <c r="AD16" s="46">
        <v>44.241944127437257</v>
      </c>
      <c r="AE16" s="46">
        <v>45.681705187215321</v>
      </c>
      <c r="AF16" s="46">
        <v>53.569115553674031</v>
      </c>
    </row>
    <row r="17" spans="1:32" x14ac:dyDescent="0.35">
      <c r="A17" s="66"/>
      <c r="B17" s="66" t="s">
        <v>27</v>
      </c>
      <c r="C17" s="36">
        <v>988.66683416313674</v>
      </c>
      <c r="D17" s="36">
        <v>319.25334005481039</v>
      </c>
      <c r="E17" s="36">
        <v>494.47710091099225</v>
      </c>
      <c r="F17" s="84">
        <f t="shared" si="0"/>
        <v>1.5488549025864504</v>
      </c>
      <c r="G17" s="84">
        <f t="shared" si="1"/>
        <v>0.50014533088848434</v>
      </c>
      <c r="H17" s="66"/>
      <c r="I17" s="36"/>
      <c r="J17" s="36"/>
      <c r="K17" s="36"/>
      <c r="O17" s="36">
        <f t="shared" si="4"/>
        <v>988.66683416313674</v>
      </c>
      <c r="P17" s="36">
        <f t="shared" si="5"/>
        <v>319.25334005481039</v>
      </c>
      <c r="Q17" s="36">
        <f t="shared" si="6"/>
        <v>494.47710091099225</v>
      </c>
      <c r="R17" s="85">
        <f t="shared" si="7"/>
        <v>1.5488549025864504</v>
      </c>
      <c r="S17" s="85">
        <f t="shared" si="8"/>
        <v>0.50014533088848434</v>
      </c>
      <c r="U17" s="66" t="s">
        <v>12</v>
      </c>
      <c r="V17" s="46">
        <v>69.697624434885867</v>
      </c>
      <c r="W17" s="46">
        <v>100.00000000000004</v>
      </c>
      <c r="X17" s="46">
        <v>100.00000000000007</v>
      </c>
      <c r="Y17" s="46"/>
      <c r="Z17" s="46"/>
      <c r="AA17" s="46"/>
      <c r="AB17" s="46"/>
      <c r="AD17" s="46">
        <v>69.697624434885867</v>
      </c>
      <c r="AE17" s="46">
        <v>100.00000000000004</v>
      </c>
      <c r="AF17" s="46">
        <v>100.00000000000007</v>
      </c>
    </row>
    <row r="18" spans="1:32" x14ac:dyDescent="0.35">
      <c r="B18" s="66" t="s">
        <v>13</v>
      </c>
      <c r="C18" s="36"/>
      <c r="D18" s="36"/>
      <c r="E18" s="36"/>
      <c r="F18" s="84"/>
      <c r="G18" s="84"/>
      <c r="H18" s="66"/>
      <c r="I18" s="36"/>
      <c r="J18" s="36"/>
      <c r="K18" s="36"/>
      <c r="O18" s="36"/>
      <c r="P18" s="36"/>
      <c r="Q18" s="36"/>
      <c r="R18" s="85"/>
      <c r="S18" s="85"/>
      <c r="U18" s="66" t="s">
        <v>13</v>
      </c>
      <c r="V18" s="85"/>
      <c r="W18" s="85"/>
      <c r="X18" s="85"/>
      <c r="Z18" s="85"/>
      <c r="AA18" s="85"/>
      <c r="AB18" s="85"/>
    </row>
    <row r="19" spans="1:32" x14ac:dyDescent="0.35">
      <c r="A19" s="66"/>
      <c r="B19" s="66"/>
      <c r="C19" s="36"/>
      <c r="D19" s="36"/>
      <c r="E19" s="36"/>
      <c r="F19" s="84"/>
      <c r="G19" s="84"/>
      <c r="H19" s="66"/>
      <c r="I19" s="36"/>
      <c r="J19" s="36"/>
      <c r="K19" s="36"/>
      <c r="U19" s="70"/>
      <c r="V19" s="70"/>
      <c r="W19" s="70"/>
      <c r="X19" s="70"/>
      <c r="Y19" s="70"/>
      <c r="Z19" s="70"/>
      <c r="AA19" s="70"/>
      <c r="AB19" s="70"/>
      <c r="AC19" s="70"/>
      <c r="AD19" s="70"/>
      <c r="AE19" s="70"/>
      <c r="AF19" s="70"/>
    </row>
    <row r="20" spans="1:32" ht="15" thickBot="1" x14ac:dyDescent="0.4">
      <c r="A20" s="90"/>
      <c r="B20" s="71" t="s">
        <v>28</v>
      </c>
      <c r="C20" s="72">
        <f>SUM(C5:C19)</f>
        <v>114912.87805495728</v>
      </c>
      <c r="D20" s="72">
        <f>SUM(D5:D19)</f>
        <v>101124.26115755289</v>
      </c>
      <c r="E20" s="72">
        <f>SUM(E5:E19)</f>
        <v>156230.45176124852</v>
      </c>
      <c r="F20" s="31">
        <f t="shared" ref="F20" si="9">E20/D20</f>
        <v>1.5449354089009313</v>
      </c>
      <c r="G20" s="31">
        <f t="shared" ref="G20" si="10">E20/C20</f>
        <v>1.3595556425497501</v>
      </c>
      <c r="H20" s="72"/>
      <c r="I20" s="72">
        <f>SUM(I5:I19)</f>
        <v>105653.81666890279</v>
      </c>
      <c r="J20" s="72">
        <f>SUM(J5:J19)</f>
        <v>79421.651663787576</v>
      </c>
      <c r="K20" s="72">
        <f>SUM(K5:K19)</f>
        <v>118806.8612154914</v>
      </c>
      <c r="L20" s="31">
        <f t="shared" ref="L20" si="11">K20/J20</f>
        <v>1.4959001572824451</v>
      </c>
      <c r="M20" s="31">
        <f t="shared" ref="M20" si="12">K20/I20</f>
        <v>1.1244919015827657</v>
      </c>
      <c r="N20" s="72"/>
      <c r="O20" s="72">
        <f>SUM(O5:O19)</f>
        <v>220566.69472386001</v>
      </c>
      <c r="P20" s="72">
        <f>SUM(P5:P19)</f>
        <v>180545.91282134046</v>
      </c>
      <c r="Q20" s="72">
        <f>SUM(Q5:Q19)</f>
        <v>275037.31297673983</v>
      </c>
      <c r="R20" s="31">
        <f t="shared" ref="R20" si="13">Q20/P20</f>
        <v>1.5233649362580892</v>
      </c>
      <c r="S20" s="31">
        <f t="shared" ref="S20" si="14">Q20/O20</f>
        <v>1.2469575849657388</v>
      </c>
      <c r="U20" s="73" t="s">
        <v>14</v>
      </c>
      <c r="V20" s="31">
        <v>12.945357348450951</v>
      </c>
      <c r="W20" s="31">
        <v>13.761821998256449</v>
      </c>
      <c r="X20" s="73">
        <v>18.766947204464724</v>
      </c>
      <c r="Y20" s="31"/>
      <c r="Z20" s="31">
        <v>12.945357348450951</v>
      </c>
      <c r="AA20" s="31">
        <v>13.761821998256449</v>
      </c>
      <c r="AB20" s="74">
        <v>18.766947204464724</v>
      </c>
      <c r="AC20" s="31"/>
      <c r="AD20" s="74">
        <v>11.500859116665206</v>
      </c>
      <c r="AE20" s="31">
        <v>12.191022968233858</v>
      </c>
      <c r="AF20" s="31">
        <v>13.958260524249486</v>
      </c>
    </row>
    <row r="21" spans="1:32" x14ac:dyDescent="0.35">
      <c r="B21" s="75" t="s">
        <v>235</v>
      </c>
      <c r="C21" s="76"/>
      <c r="D21" s="76"/>
      <c r="E21" s="76"/>
      <c r="F21" s="76"/>
      <c r="G21" s="76"/>
      <c r="H21" s="76"/>
      <c r="I21" s="76"/>
      <c r="J21" s="76"/>
      <c r="K21" s="76"/>
      <c r="L21" s="76"/>
      <c r="M21" s="76"/>
      <c r="N21" s="76"/>
      <c r="O21" s="76"/>
      <c r="P21" s="76"/>
      <c r="Q21" s="76"/>
      <c r="R21" s="76"/>
      <c r="S21" s="76"/>
    </row>
    <row r="22" spans="1:32" x14ac:dyDescent="0.35">
      <c r="B22" s="77"/>
      <c r="C22" s="78"/>
      <c r="D22" s="78"/>
      <c r="E22" s="78"/>
      <c r="F22" s="78"/>
      <c r="G22" s="78"/>
      <c r="H22" s="78"/>
      <c r="I22" s="78"/>
      <c r="J22" s="78"/>
      <c r="K22" s="78"/>
      <c r="L22" s="78"/>
      <c r="M22" s="78"/>
      <c r="N22" s="78"/>
      <c r="O22" s="78"/>
      <c r="P22" s="78"/>
      <c r="Q22" s="78"/>
      <c r="R22" s="78"/>
      <c r="S22" s="78"/>
    </row>
    <row r="23" spans="1:32" ht="15" thickBot="1" x14ac:dyDescent="0.4">
      <c r="O23" s="98">
        <v>177666</v>
      </c>
      <c r="P23" s="79">
        <f>O20/O23</f>
        <v>1.2414682309719363</v>
      </c>
    </row>
    <row r="24" spans="1:32" x14ac:dyDescent="0.35">
      <c r="B24" s="50" t="s">
        <v>206</v>
      </c>
    </row>
    <row r="25" spans="1:32" ht="15" thickBot="1" x14ac:dyDescent="0.4"/>
    <row r="26" spans="1:32" ht="15" thickBot="1" x14ac:dyDescent="0.4">
      <c r="B26" s="52" t="s">
        <v>210</v>
      </c>
      <c r="C26" s="53" t="s">
        <v>180</v>
      </c>
      <c r="D26" s="53"/>
      <c r="E26" s="53"/>
      <c r="F26" s="53"/>
      <c r="G26" s="53"/>
      <c r="H26" s="54"/>
      <c r="I26" s="53" t="s">
        <v>181</v>
      </c>
      <c r="J26" s="55"/>
      <c r="K26" s="55"/>
      <c r="L26" s="55"/>
      <c r="M26" s="55"/>
      <c r="N26" s="54"/>
      <c r="O26" s="53" t="s">
        <v>182</v>
      </c>
      <c r="P26" s="55"/>
      <c r="Q26" s="55"/>
      <c r="R26" s="55"/>
      <c r="S26" s="55"/>
      <c r="U26" s="52" t="s">
        <v>210</v>
      </c>
      <c r="V26" s="53" t="s">
        <v>180</v>
      </c>
      <c r="W26" s="53"/>
      <c r="X26" s="53"/>
      <c r="Y26" s="54"/>
      <c r="Z26" s="53" t="s">
        <v>181</v>
      </c>
      <c r="AA26" s="55"/>
      <c r="AB26" s="55"/>
      <c r="AC26" s="54"/>
      <c r="AD26" s="53" t="s">
        <v>182</v>
      </c>
      <c r="AE26" s="55"/>
      <c r="AF26" s="55"/>
    </row>
    <row r="27" spans="1:32" ht="48.5" thickBot="1" x14ac:dyDescent="0.4">
      <c r="B27" s="59"/>
      <c r="C27" s="60" t="s">
        <v>183</v>
      </c>
      <c r="D27" s="60" t="s">
        <v>184</v>
      </c>
      <c r="E27" s="60" t="s">
        <v>185</v>
      </c>
      <c r="F27" s="60" t="s">
        <v>186</v>
      </c>
      <c r="G27" s="60" t="s">
        <v>187</v>
      </c>
      <c r="H27" s="61"/>
      <c r="I27" s="60" t="s">
        <v>183</v>
      </c>
      <c r="J27" s="60" t="s">
        <v>184</v>
      </c>
      <c r="K27" s="60" t="s">
        <v>185</v>
      </c>
      <c r="L27" s="60" t="s">
        <v>186</v>
      </c>
      <c r="M27" s="60" t="s">
        <v>187</v>
      </c>
      <c r="N27" s="60"/>
      <c r="O27" s="60" t="s">
        <v>183</v>
      </c>
      <c r="P27" s="60" t="s">
        <v>184</v>
      </c>
      <c r="Q27" s="60" t="s">
        <v>185</v>
      </c>
      <c r="R27" s="60" t="s">
        <v>186</v>
      </c>
      <c r="S27" s="60" t="s">
        <v>187</v>
      </c>
      <c r="U27" s="59"/>
      <c r="V27" s="60" t="s">
        <v>183</v>
      </c>
      <c r="W27" s="60" t="s">
        <v>184</v>
      </c>
      <c r="X27" s="60" t="s">
        <v>185</v>
      </c>
      <c r="Y27" s="61"/>
      <c r="Z27" s="60" t="s">
        <v>183</v>
      </c>
      <c r="AA27" s="60" t="s">
        <v>184</v>
      </c>
      <c r="AB27" s="60" t="s">
        <v>185</v>
      </c>
      <c r="AC27" s="60"/>
      <c r="AD27" s="60" t="s">
        <v>183</v>
      </c>
      <c r="AE27" s="60" t="s">
        <v>184</v>
      </c>
      <c r="AF27" s="60" t="s">
        <v>185</v>
      </c>
    </row>
    <row r="28" spans="1:32" x14ac:dyDescent="0.35">
      <c r="B28" s="36" t="s">
        <v>169</v>
      </c>
      <c r="C28" s="36">
        <v>2307.6398357925837</v>
      </c>
      <c r="D28" s="36">
        <v>1598.5380491624041</v>
      </c>
      <c r="E28" s="36">
        <v>2240.8608247505349</v>
      </c>
      <c r="F28" s="85">
        <f>E28/D28</f>
        <v>1.4018188844017148</v>
      </c>
      <c r="G28" s="85">
        <f>E28/C28</f>
        <v>0.97106177055610032</v>
      </c>
      <c r="H28" s="36"/>
      <c r="I28" s="36">
        <v>5346.6855630391792</v>
      </c>
      <c r="J28" s="36">
        <v>3981.9287961228647</v>
      </c>
      <c r="K28" s="36">
        <v>6179.4992742726299</v>
      </c>
      <c r="L28" s="85">
        <f>K28/J28</f>
        <v>1.5518859303284132</v>
      </c>
      <c r="M28" s="85">
        <f>K28/I28</f>
        <v>1.1557626124473384</v>
      </c>
      <c r="N28" s="36"/>
      <c r="O28" s="36">
        <f t="shared" ref="O28" si="15">SUM(C28,I28)</f>
        <v>7654.3253988317629</v>
      </c>
      <c r="P28" s="36">
        <f t="shared" ref="P28" si="16">SUM(D28,J28)</f>
        <v>5580.4668452852693</v>
      </c>
      <c r="Q28" s="36">
        <f t="shared" ref="Q28" si="17">SUM(E28,K28)</f>
        <v>8420.3600990231644</v>
      </c>
      <c r="R28" s="85">
        <f t="shared" ref="R28" si="18">Q28/P28</f>
        <v>1.5088988667923395</v>
      </c>
      <c r="S28" s="85">
        <f t="shared" ref="S28" si="19">Q28/O28</f>
        <v>1.1000786692852538</v>
      </c>
      <c r="U28" s="36" t="s">
        <v>169</v>
      </c>
      <c r="V28" s="85">
        <v>39.460565827196156</v>
      </c>
      <c r="W28" s="85">
        <v>49.01947986232598</v>
      </c>
      <c r="X28" s="85">
        <v>53.217143088541874</v>
      </c>
      <c r="Z28" s="85">
        <v>21.146884616381342</v>
      </c>
      <c r="AA28" s="85">
        <v>24.586362298038729</v>
      </c>
      <c r="AB28" s="85">
        <v>24.235057138139641</v>
      </c>
      <c r="AD28" s="85">
        <v>22.581133412965421</v>
      </c>
      <c r="AE28" s="85">
        <v>27.271149075751438</v>
      </c>
      <c r="AF28" s="85">
        <v>29.834751824233706</v>
      </c>
    </row>
    <row r="29" spans="1:32" x14ac:dyDescent="0.35">
      <c r="B29" s="36" t="s">
        <v>170</v>
      </c>
      <c r="C29" s="36">
        <v>58590.33494922689</v>
      </c>
      <c r="D29" s="36">
        <v>56559.895098972294</v>
      </c>
      <c r="E29" s="36">
        <v>90308.040871938458</v>
      </c>
      <c r="F29" s="85">
        <f t="shared" ref="F29:F37" si="20">E29/D29</f>
        <v>1.5966797801500763</v>
      </c>
      <c r="G29" s="85">
        <f t="shared" ref="G29:G37" si="21">E29/C29</f>
        <v>1.5413470660339703</v>
      </c>
      <c r="H29" s="36"/>
      <c r="I29" s="36">
        <v>40715.316293471064</v>
      </c>
      <c r="J29" s="36">
        <v>29202.561456603889</v>
      </c>
      <c r="K29" s="36">
        <v>47040.190687359223</v>
      </c>
      <c r="L29" s="85">
        <f t="shared" ref="L29:L33" si="22">K29/J29</f>
        <v>1.6108241312072136</v>
      </c>
      <c r="M29" s="85">
        <f t="shared" ref="M29:M33" si="23">K29/I29</f>
        <v>1.1553438599936012</v>
      </c>
      <c r="N29" s="36"/>
      <c r="O29" s="36">
        <f t="shared" ref="O29:O35" si="24">SUM(C29,I29)</f>
        <v>99305.651242697961</v>
      </c>
      <c r="P29" s="36">
        <f t="shared" ref="P29:P35" si="25">SUM(D29,J29)</f>
        <v>85762.45655557618</v>
      </c>
      <c r="Q29" s="36">
        <f t="shared" ref="Q29:Q35" si="26">SUM(E29,K29)</f>
        <v>137348.23155929768</v>
      </c>
      <c r="R29" s="85">
        <f t="shared" ref="R29:R35" si="27">Q29/P29</f>
        <v>1.601496005076448</v>
      </c>
      <c r="S29" s="85">
        <f t="shared" ref="S29:S35" si="28">Q29/O29</f>
        <v>1.3830857543406627</v>
      </c>
      <c r="U29" s="36" t="s">
        <v>170</v>
      </c>
      <c r="V29" s="85">
        <v>16.982162463881046</v>
      </c>
      <c r="W29" s="85">
        <v>17.476747282994875</v>
      </c>
      <c r="X29" s="85">
        <v>21.393171757446407</v>
      </c>
      <c r="Z29" s="85">
        <v>15.099959127138932</v>
      </c>
      <c r="AA29" s="85">
        <v>18.190121198046725</v>
      </c>
      <c r="AB29" s="85">
        <v>17.793100126769875</v>
      </c>
      <c r="AD29" s="85">
        <v>14.896987663254363</v>
      </c>
      <c r="AE29" s="85">
        <v>15.669046659961703</v>
      </c>
      <c r="AF29" s="85">
        <v>17.550839206581653</v>
      </c>
    </row>
    <row r="30" spans="1:32" x14ac:dyDescent="0.35">
      <c r="B30" s="36" t="s">
        <v>171</v>
      </c>
      <c r="C30" s="36">
        <v>1194.7448821163625</v>
      </c>
      <c r="D30" s="36">
        <v>997.22042443260875</v>
      </c>
      <c r="E30" s="36">
        <v>1426.8666475225411</v>
      </c>
      <c r="F30" s="85">
        <f t="shared" si="20"/>
        <v>1.4308437859507233</v>
      </c>
      <c r="G30" s="85">
        <f t="shared" si="21"/>
        <v>1.1942856327578486</v>
      </c>
      <c r="H30" s="36"/>
      <c r="I30" s="36">
        <v>8697.780609920781</v>
      </c>
      <c r="J30" s="36">
        <v>7132.4261725556207</v>
      </c>
      <c r="K30" s="36">
        <v>11572.335652504518</v>
      </c>
      <c r="L30" s="85">
        <f t="shared" si="22"/>
        <v>1.6224963809696236</v>
      </c>
      <c r="M30" s="85">
        <f t="shared" si="23"/>
        <v>1.3304929350948436</v>
      </c>
      <c r="N30" s="36"/>
      <c r="O30" s="36">
        <f t="shared" si="24"/>
        <v>9892.5254920371444</v>
      </c>
      <c r="P30" s="36">
        <f t="shared" si="25"/>
        <v>8129.6465969882292</v>
      </c>
      <c r="Q30" s="36">
        <f t="shared" si="26"/>
        <v>12999.20230002706</v>
      </c>
      <c r="R30" s="85">
        <f t="shared" si="27"/>
        <v>1.5989873784726194</v>
      </c>
      <c r="S30" s="85">
        <f t="shared" si="28"/>
        <v>1.3140428407781808</v>
      </c>
      <c r="U30" s="36" t="s">
        <v>171</v>
      </c>
      <c r="V30" s="85">
        <v>52.915621240305953</v>
      </c>
      <c r="W30" s="85">
        <v>50.642582635000444</v>
      </c>
      <c r="X30" s="85">
        <v>56.514953500694922</v>
      </c>
      <c r="Z30" s="85">
        <v>37.19368034388873</v>
      </c>
      <c r="AA30" s="85">
        <v>37.84712687080745</v>
      </c>
      <c r="AB30" s="85">
        <v>39.652817530650253</v>
      </c>
      <c r="AD30" s="85">
        <v>33.581026747753882</v>
      </c>
      <c r="AE30" s="85">
        <v>33.943571400731393</v>
      </c>
      <c r="AF30" s="85">
        <v>35.659039638467604</v>
      </c>
    </row>
    <row r="31" spans="1:32" x14ac:dyDescent="0.35">
      <c r="B31" s="36" t="s">
        <v>172</v>
      </c>
      <c r="C31" s="36">
        <v>2891.3639114305315</v>
      </c>
      <c r="D31" s="36">
        <v>2632.6284298531928</v>
      </c>
      <c r="E31" s="36">
        <v>3836.0852803893981</v>
      </c>
      <c r="F31" s="85">
        <f t="shared" si="20"/>
        <v>1.4571312977134854</v>
      </c>
      <c r="G31" s="85">
        <f t="shared" si="21"/>
        <v>1.3267390054998149</v>
      </c>
      <c r="H31" s="36"/>
      <c r="I31" s="36">
        <v>4416.7965576719816</v>
      </c>
      <c r="J31" s="36">
        <v>2721.5910550493677</v>
      </c>
      <c r="K31" s="36">
        <v>10795.231055462582</v>
      </c>
      <c r="L31" s="85">
        <f t="shared" si="22"/>
        <v>3.9665147471124254</v>
      </c>
      <c r="M31" s="85">
        <f t="shared" si="23"/>
        <v>2.4441313776862215</v>
      </c>
      <c r="N31" s="36"/>
      <c r="O31" s="36">
        <f t="shared" si="24"/>
        <v>7308.1604691025132</v>
      </c>
      <c r="P31" s="36">
        <f t="shared" si="25"/>
        <v>5354.21948490256</v>
      </c>
      <c r="Q31" s="36">
        <f t="shared" si="26"/>
        <v>14631.31633585198</v>
      </c>
      <c r="R31" s="85">
        <f t="shared" si="27"/>
        <v>2.732670257001661</v>
      </c>
      <c r="S31" s="85">
        <f t="shared" si="28"/>
        <v>2.0020518703318504</v>
      </c>
      <c r="U31" s="36" t="s">
        <v>172</v>
      </c>
      <c r="V31" s="85">
        <v>76.038008281860485</v>
      </c>
      <c r="W31" s="85">
        <v>77.134584993647337</v>
      </c>
      <c r="X31" s="85">
        <v>72.107559515313667</v>
      </c>
      <c r="Z31" s="85">
        <v>77.613236670476908</v>
      </c>
      <c r="AA31" s="85">
        <v>67.866839285374283</v>
      </c>
      <c r="AB31" s="85">
        <v>80.326739089054897</v>
      </c>
      <c r="AD31" s="85">
        <v>76.800420529320107</v>
      </c>
      <c r="AE31" s="85">
        <v>72.10292248212879</v>
      </c>
      <c r="AF31" s="85">
        <v>77.74397974083206</v>
      </c>
    </row>
    <row r="32" spans="1:32" x14ac:dyDescent="0.35">
      <c r="B32" s="36" t="s">
        <v>173</v>
      </c>
      <c r="C32" s="36">
        <v>8391.9727867802121</v>
      </c>
      <c r="D32" s="36">
        <v>6960.1412517851877</v>
      </c>
      <c r="E32" s="36">
        <v>7345.3536959094881</v>
      </c>
      <c r="F32" s="85">
        <f t="shared" si="20"/>
        <v>1.0553454923095846</v>
      </c>
      <c r="G32" s="85">
        <f t="shared" si="21"/>
        <v>0.87528330733871629</v>
      </c>
      <c r="H32" s="36"/>
      <c r="I32" s="36">
        <v>9042.7456906953921</v>
      </c>
      <c r="J32" s="36">
        <v>7643.9311662797727</v>
      </c>
      <c r="K32" s="36">
        <v>5858.4270553809756</v>
      </c>
      <c r="L32" s="85">
        <f t="shared" si="22"/>
        <v>0.7664154644961586</v>
      </c>
      <c r="M32" s="85">
        <f t="shared" si="23"/>
        <v>0.64785931792918305</v>
      </c>
      <c r="N32" s="36"/>
      <c r="O32" s="36">
        <f t="shared" si="24"/>
        <v>17434.718477475602</v>
      </c>
      <c r="P32" s="36">
        <f t="shared" si="25"/>
        <v>14604.072418064959</v>
      </c>
      <c r="Q32" s="36">
        <f t="shared" si="26"/>
        <v>13203.780751290464</v>
      </c>
      <c r="R32" s="85">
        <f t="shared" si="27"/>
        <v>0.90411635695243731</v>
      </c>
      <c r="S32" s="85">
        <f t="shared" si="28"/>
        <v>0.75732686870446431</v>
      </c>
      <c r="U32" s="36" t="s">
        <v>173</v>
      </c>
      <c r="V32" s="85">
        <v>39.324407367026318</v>
      </c>
      <c r="W32" s="85">
        <v>38.957035882218264</v>
      </c>
      <c r="X32" s="85">
        <v>37.283966658057196</v>
      </c>
      <c r="Z32" s="85">
        <v>39.119379728134071</v>
      </c>
      <c r="AA32" s="85">
        <v>43.286683474671236</v>
      </c>
      <c r="AB32" s="85">
        <v>39.067719504124817</v>
      </c>
      <c r="AD32" s="85">
        <v>35.028811496757889</v>
      </c>
      <c r="AE32" s="85">
        <v>36.973687988860718</v>
      </c>
      <c r="AF32" s="85">
        <v>33.921695662417697</v>
      </c>
    </row>
    <row r="33" spans="2:32" x14ac:dyDescent="0.35">
      <c r="B33" s="36" t="s">
        <v>174</v>
      </c>
      <c r="C33" s="36">
        <v>30969.120081711153</v>
      </c>
      <c r="D33" s="36">
        <v>24604.139802074558</v>
      </c>
      <c r="E33" s="36">
        <v>40749.630815274875</v>
      </c>
      <c r="F33" s="85">
        <f t="shared" si="20"/>
        <v>1.656210342774876</v>
      </c>
      <c r="G33" s="85">
        <f t="shared" si="21"/>
        <v>1.3158149378399553</v>
      </c>
      <c r="H33" s="36"/>
      <c r="I33" s="36">
        <v>23367.646560559839</v>
      </c>
      <c r="J33" s="36">
        <v>18035.446116216823</v>
      </c>
      <c r="K33" s="36">
        <v>17831.438674792869</v>
      </c>
      <c r="L33" s="85">
        <f t="shared" si="22"/>
        <v>0.98868852812903152</v>
      </c>
      <c r="M33" s="85">
        <f t="shared" si="23"/>
        <v>0.76308235100101862</v>
      </c>
      <c r="N33" s="36"/>
      <c r="O33" s="36">
        <f t="shared" si="24"/>
        <v>54336.766642270988</v>
      </c>
      <c r="P33" s="36">
        <f t="shared" si="25"/>
        <v>42639.585918291385</v>
      </c>
      <c r="Q33" s="36">
        <f t="shared" si="26"/>
        <v>58581.069490067748</v>
      </c>
      <c r="R33" s="85">
        <f t="shared" si="27"/>
        <v>1.3738658157310537</v>
      </c>
      <c r="S33" s="85">
        <f t="shared" si="28"/>
        <v>1.0781110675160219</v>
      </c>
      <c r="U33" s="36" t="s">
        <v>174</v>
      </c>
      <c r="V33" s="85">
        <v>32.185323214720555</v>
      </c>
      <c r="W33" s="85">
        <v>36.15332990994289</v>
      </c>
      <c r="X33" s="85">
        <v>52.582008558685914</v>
      </c>
      <c r="Z33" s="85">
        <v>34.238300403245766</v>
      </c>
      <c r="AA33" s="85">
        <v>38.110211081241587</v>
      </c>
      <c r="AB33" s="85">
        <v>29.174333801492907</v>
      </c>
      <c r="AD33" s="85">
        <v>31.779560887782672</v>
      </c>
      <c r="AE33" s="85">
        <v>35.591341214298943</v>
      </c>
      <c r="AF33" s="85">
        <v>42.23620022633569</v>
      </c>
    </row>
    <row r="34" spans="2:32" x14ac:dyDescent="0.35">
      <c r="B34" s="36" t="s">
        <v>175</v>
      </c>
      <c r="C34" s="36">
        <v>988.66683416313674</v>
      </c>
      <c r="D34" s="36">
        <v>319.25334005481039</v>
      </c>
      <c r="E34" s="36">
        <v>494.47710091099225</v>
      </c>
      <c r="F34" s="85">
        <f t="shared" si="20"/>
        <v>1.5488549025864504</v>
      </c>
      <c r="G34" s="85">
        <f t="shared" si="21"/>
        <v>0.50014533088848434</v>
      </c>
      <c r="H34" s="36"/>
      <c r="I34" s="36"/>
      <c r="J34" s="36"/>
      <c r="K34" s="36"/>
      <c r="L34" s="85"/>
      <c r="M34" s="85"/>
      <c r="N34" s="36"/>
      <c r="O34" s="36">
        <f t="shared" si="24"/>
        <v>988.66683416313674</v>
      </c>
      <c r="P34" s="36">
        <f t="shared" si="25"/>
        <v>319.25334005481039</v>
      </c>
      <c r="Q34" s="36">
        <f t="shared" si="26"/>
        <v>494.47710091099225</v>
      </c>
      <c r="R34" s="85">
        <f t="shared" si="27"/>
        <v>1.5488549025864504</v>
      </c>
      <c r="S34" s="85">
        <f t="shared" si="28"/>
        <v>0.50014533088848434</v>
      </c>
      <c r="U34" s="36" t="s">
        <v>175</v>
      </c>
      <c r="V34" s="85">
        <v>69.697624434885867</v>
      </c>
      <c r="W34" s="85">
        <v>100.00000000000004</v>
      </c>
      <c r="X34" s="85">
        <v>100.00000000000007</v>
      </c>
      <c r="Z34" s="85"/>
      <c r="AA34" s="85"/>
      <c r="AB34" s="85"/>
      <c r="AD34" s="85">
        <v>69.697624434885867</v>
      </c>
      <c r="AE34" s="85">
        <v>100.00000000000004</v>
      </c>
      <c r="AF34" s="85">
        <v>100.00000000000007</v>
      </c>
    </row>
    <row r="35" spans="2:32" x14ac:dyDescent="0.35">
      <c r="B35" s="36" t="s">
        <v>176</v>
      </c>
      <c r="C35" s="36">
        <v>8333.441814006901</v>
      </c>
      <c r="D35" s="36">
        <v>6573.6522032145285</v>
      </c>
      <c r="E35" s="36">
        <v>8627.0236379107719</v>
      </c>
      <c r="F35" s="85">
        <f t="shared" si="20"/>
        <v>1.3123638688539288</v>
      </c>
      <c r="G35" s="85">
        <f t="shared" si="21"/>
        <v>1.0352293602638969</v>
      </c>
      <c r="H35" s="36"/>
      <c r="I35" s="36">
        <v>6587.3372013670696</v>
      </c>
      <c r="J35" s="36">
        <v>5533.498753020478</v>
      </c>
      <c r="K35" s="36">
        <v>5926.2219181068867</v>
      </c>
      <c r="L35" s="85">
        <f t="shared" ref="L35:L37" si="29">K35/J35</f>
        <v>1.0709719442643841</v>
      </c>
      <c r="M35" s="85">
        <f t="shared" ref="M35:M37" si="30">K35/I35</f>
        <v>0.89963846345637477</v>
      </c>
      <c r="N35" s="36"/>
      <c r="O35" s="36">
        <f t="shared" si="24"/>
        <v>14920.77901537397</v>
      </c>
      <c r="P35" s="36">
        <f t="shared" si="25"/>
        <v>12107.150956235007</v>
      </c>
      <c r="Q35" s="36">
        <f t="shared" si="26"/>
        <v>14553.245556017659</v>
      </c>
      <c r="R35" s="85">
        <f t="shared" si="27"/>
        <v>1.2020371769233578</v>
      </c>
      <c r="S35" s="85">
        <f t="shared" si="28"/>
        <v>0.9753676762468223</v>
      </c>
      <c r="U35" s="36" t="s">
        <v>176</v>
      </c>
      <c r="V35" s="85">
        <v>27.09485869933609</v>
      </c>
      <c r="W35" s="85">
        <v>31.039375761242631</v>
      </c>
      <c r="X35" s="85">
        <v>35.43913175485595</v>
      </c>
      <c r="Z35" s="85">
        <v>29.195171382911937</v>
      </c>
      <c r="AA35" s="85">
        <v>29.304978536410601</v>
      </c>
      <c r="AB35" s="85">
        <v>31.596791282788537</v>
      </c>
      <c r="AD35" s="85">
        <v>23.49087376258089</v>
      </c>
      <c r="AE35" s="85">
        <v>24.048805321191441</v>
      </c>
      <c r="AF35" s="85">
        <v>27.989830622106847</v>
      </c>
    </row>
    <row r="36" spans="2:32" x14ac:dyDescent="0.35">
      <c r="B36" s="36" t="s">
        <v>177</v>
      </c>
      <c r="C36" s="36"/>
      <c r="D36" s="36"/>
      <c r="E36" s="36"/>
      <c r="F36" s="85"/>
      <c r="G36" s="85"/>
      <c r="H36" s="36"/>
      <c r="I36" s="36"/>
      <c r="J36" s="36"/>
      <c r="K36" s="36"/>
      <c r="L36" s="85"/>
      <c r="M36" s="85"/>
      <c r="N36" s="36"/>
      <c r="O36" s="36">
        <f t="shared" ref="O36:O37" si="31">SUM(C36,I36)</f>
        <v>0</v>
      </c>
      <c r="P36" s="36">
        <f t="shared" ref="P36:P37" si="32">SUM(D36,J36)</f>
        <v>0</v>
      </c>
      <c r="Q36" s="36">
        <f t="shared" ref="Q36:Q37" si="33">SUM(E36,K36)</f>
        <v>0</v>
      </c>
      <c r="R36" s="85"/>
      <c r="S36" s="85"/>
      <c r="U36" s="36" t="s">
        <v>177</v>
      </c>
      <c r="V36" s="85"/>
      <c r="W36" s="85"/>
      <c r="X36" s="85"/>
      <c r="Z36" s="85"/>
      <c r="AA36" s="85"/>
      <c r="AB36" s="85"/>
      <c r="AD36" s="85"/>
      <c r="AE36" s="85"/>
      <c r="AF36" s="85"/>
    </row>
    <row r="37" spans="2:32" x14ac:dyDescent="0.35">
      <c r="B37" s="36" t="s">
        <v>178</v>
      </c>
      <c r="C37" s="36">
        <v>1245.5929597294887</v>
      </c>
      <c r="D37" s="36">
        <v>878.79255800329952</v>
      </c>
      <c r="E37" s="36">
        <v>1202.1128866414413</v>
      </c>
      <c r="F37" s="85">
        <f t="shared" si="20"/>
        <v>1.3679142770311532</v>
      </c>
      <c r="G37" s="85">
        <f t="shared" si="21"/>
        <v>0.96509287183391734</v>
      </c>
      <c r="H37" s="36"/>
      <c r="I37" s="36">
        <v>7479.5081921774572</v>
      </c>
      <c r="J37" s="36">
        <v>5170.2681479387702</v>
      </c>
      <c r="K37" s="36">
        <v>13603.516897611724</v>
      </c>
      <c r="L37" s="85">
        <f t="shared" si="29"/>
        <v>2.6311047141790964</v>
      </c>
      <c r="M37" s="85">
        <f t="shared" si="30"/>
        <v>1.8187715753609499</v>
      </c>
      <c r="N37" s="36"/>
      <c r="O37" s="36">
        <f t="shared" si="31"/>
        <v>8725.1011519069452</v>
      </c>
      <c r="P37" s="36">
        <f t="shared" si="32"/>
        <v>6049.0607059420699</v>
      </c>
      <c r="Q37" s="36">
        <f t="shared" si="33"/>
        <v>14805.629784253166</v>
      </c>
      <c r="R37" s="85">
        <f t="shared" ref="R37" si="34">Q37/P37</f>
        <v>2.4475915359403495</v>
      </c>
      <c r="S37" s="85">
        <f t="shared" ref="S37" si="35">Q37/O37</f>
        <v>1.6969006463629672</v>
      </c>
      <c r="U37" s="36" t="s">
        <v>178</v>
      </c>
      <c r="V37" s="85">
        <v>51.644750025764353</v>
      </c>
      <c r="W37" s="85">
        <v>54.027819094048787</v>
      </c>
      <c r="X37" s="85">
        <v>56.429320639225544</v>
      </c>
      <c r="Z37" s="85">
        <v>69.329656795520449</v>
      </c>
      <c r="AA37" s="85">
        <v>57.370192678601676</v>
      </c>
      <c r="AB37" s="85">
        <v>64.559260841043098</v>
      </c>
      <c r="AD37" s="85">
        <v>63.657006473571364</v>
      </c>
      <c r="AE37" s="85">
        <v>54.768666989666947</v>
      </c>
      <c r="AF37" s="85">
        <v>62.807432296295261</v>
      </c>
    </row>
    <row r="38" spans="2:32" x14ac:dyDescent="0.35">
      <c r="C38" s="36"/>
      <c r="D38" s="36"/>
      <c r="E38" s="36"/>
      <c r="F38" s="36"/>
      <c r="G38" s="36"/>
      <c r="H38" s="36"/>
      <c r="I38" s="36"/>
      <c r="J38" s="36"/>
      <c r="K38" s="36"/>
      <c r="L38" s="36"/>
      <c r="M38" s="36"/>
      <c r="N38" s="36"/>
      <c r="O38" s="36"/>
      <c r="P38" s="36"/>
      <c r="Q38" s="36"/>
      <c r="R38" s="36"/>
    </row>
    <row r="39" spans="2:32" ht="15" thickBot="1" x14ac:dyDescent="0.4">
      <c r="B39" s="90" t="s">
        <v>14</v>
      </c>
      <c r="C39" s="99">
        <f>SUM(C28:C37)</f>
        <v>114912.87805495725</v>
      </c>
      <c r="D39" s="99">
        <f t="shared" ref="D39:E39" si="36">SUM(D28:D37)</f>
        <v>101124.26115755289</v>
      </c>
      <c r="E39" s="99">
        <f t="shared" si="36"/>
        <v>156230.45176124852</v>
      </c>
      <c r="F39" s="100">
        <f t="shared" ref="F39" si="37">E39/D39</f>
        <v>1.5449354089009313</v>
      </c>
      <c r="G39" s="100">
        <f t="shared" ref="G39" si="38">E39/C39</f>
        <v>1.3595556425497504</v>
      </c>
      <c r="H39" s="90"/>
      <c r="I39" s="99">
        <f>SUM(I28:I37)</f>
        <v>105653.81666890276</v>
      </c>
      <c r="J39" s="99">
        <f t="shared" ref="J39:K39" si="39">SUM(J28:J37)</f>
        <v>79421.651663787576</v>
      </c>
      <c r="K39" s="99">
        <f t="shared" si="39"/>
        <v>118806.8612154914</v>
      </c>
      <c r="L39" s="100">
        <f t="shared" ref="L39" si="40">K39/J39</f>
        <v>1.4959001572824451</v>
      </c>
      <c r="M39" s="100">
        <f t="shared" ref="M39" si="41">K39/I39</f>
        <v>1.1244919015827659</v>
      </c>
      <c r="N39" s="99"/>
      <c r="O39" s="99">
        <f>SUM(O28:O37)</f>
        <v>220566.69472385998</v>
      </c>
      <c r="P39" s="99">
        <f t="shared" ref="P39:Q39" si="42">SUM(P28:P37)</f>
        <v>180545.91282134043</v>
      </c>
      <c r="Q39" s="99">
        <f t="shared" si="42"/>
        <v>275037.31297673995</v>
      </c>
      <c r="R39" s="100">
        <f t="shared" ref="R39" si="43">Q39/P39</f>
        <v>1.5233649362580901</v>
      </c>
      <c r="S39" s="100">
        <f t="shared" ref="S39" si="44">Q39/O39</f>
        <v>1.2469575849657395</v>
      </c>
      <c r="U39" s="90" t="s">
        <v>14</v>
      </c>
      <c r="V39" s="31">
        <v>12.945357348450951</v>
      </c>
      <c r="W39" s="31">
        <v>13.761821998256449</v>
      </c>
      <c r="X39" s="74">
        <v>18.766947204464724</v>
      </c>
      <c r="Y39" s="31"/>
      <c r="Z39" s="31">
        <v>12.945357348450951</v>
      </c>
      <c r="AA39" s="31">
        <v>13.761821998256449</v>
      </c>
      <c r="AB39" s="74">
        <v>18.766947204464724</v>
      </c>
      <c r="AC39" s="31"/>
      <c r="AD39" s="74">
        <v>11.500859116665206</v>
      </c>
      <c r="AE39" s="31">
        <v>12.191022968233858</v>
      </c>
      <c r="AF39" s="31">
        <v>13.958260524249486</v>
      </c>
    </row>
    <row r="40" spans="2:32" x14ac:dyDescent="0.35">
      <c r="B40" s="75" t="s">
        <v>235</v>
      </c>
      <c r="C40" s="76"/>
      <c r="D40" s="76"/>
      <c r="E40" s="76"/>
      <c r="F40" s="76"/>
      <c r="G40" s="76"/>
      <c r="H40" s="76"/>
      <c r="I40" s="76"/>
      <c r="J40" s="76"/>
      <c r="K40" s="76"/>
      <c r="L40" s="76"/>
      <c r="M40" s="76"/>
      <c r="N40" s="76"/>
      <c r="O40" s="76"/>
      <c r="P40" s="76"/>
      <c r="Q40" s="76"/>
      <c r="R40" s="76"/>
      <c r="S40" s="76"/>
    </row>
    <row r="41" spans="2:32" x14ac:dyDescent="0.35">
      <c r="B41" s="77"/>
      <c r="C41" s="78"/>
      <c r="D41" s="78"/>
      <c r="E41" s="78"/>
      <c r="F41" s="78"/>
      <c r="G41" s="78"/>
      <c r="H41" s="78"/>
      <c r="I41" s="78"/>
      <c r="J41" s="78"/>
      <c r="K41" s="78"/>
      <c r="L41" s="78"/>
      <c r="M41" s="78"/>
      <c r="N41" s="78"/>
      <c r="O41" s="78"/>
      <c r="P41" s="78"/>
      <c r="Q41" s="78"/>
      <c r="R41" s="78"/>
      <c r="S41" s="78"/>
    </row>
    <row r="42" spans="2:32" x14ac:dyDescent="0.35">
      <c r="C42" s="36"/>
      <c r="D42" s="36"/>
      <c r="E42" s="36"/>
      <c r="F42" s="36"/>
      <c r="G42" s="36"/>
      <c r="H42" s="36"/>
      <c r="I42" s="36"/>
      <c r="J42" s="36"/>
      <c r="K42" s="36"/>
      <c r="L42" s="36"/>
      <c r="M42" s="36"/>
      <c r="N42" s="36"/>
      <c r="O42" s="81"/>
      <c r="P42" s="101"/>
      <c r="Q42" s="81"/>
      <c r="R42" s="36"/>
    </row>
    <row r="43" spans="2:32" x14ac:dyDescent="0.35">
      <c r="C43" s="36"/>
      <c r="D43" s="36"/>
      <c r="E43" s="36"/>
      <c r="F43" s="36"/>
      <c r="G43" s="36"/>
      <c r="H43" s="36"/>
      <c r="I43" s="36"/>
      <c r="J43" s="36"/>
      <c r="K43" s="36"/>
      <c r="L43" s="36"/>
      <c r="M43" s="36"/>
      <c r="N43" s="36"/>
      <c r="O43" s="36"/>
      <c r="P43" s="36"/>
      <c r="Q43" s="36"/>
      <c r="R43" s="36"/>
    </row>
    <row r="45" spans="2:32" x14ac:dyDescent="0.35">
      <c r="K45" s="81"/>
      <c r="L45" s="81"/>
      <c r="M45" s="81"/>
    </row>
    <row r="46" spans="2:32" x14ac:dyDescent="0.35">
      <c r="K46" s="81"/>
      <c r="L46" s="81"/>
      <c r="M46" s="81"/>
    </row>
    <row r="47" spans="2:32" x14ac:dyDescent="0.35">
      <c r="K47" s="81"/>
      <c r="L47" s="81"/>
      <c r="M47" s="81"/>
    </row>
    <row r="48" spans="2:32" x14ac:dyDescent="0.35">
      <c r="K48" s="81"/>
      <c r="L48" s="81"/>
      <c r="M48" s="81"/>
    </row>
    <row r="49" spans="11:13" x14ac:dyDescent="0.35">
      <c r="K49" s="81"/>
      <c r="L49" s="81"/>
      <c r="M49" s="81"/>
    </row>
    <row r="50" spans="11:13" x14ac:dyDescent="0.35">
      <c r="K50" s="81"/>
      <c r="L50" s="81"/>
      <c r="M50" s="81"/>
    </row>
    <row r="51" spans="11:13" x14ac:dyDescent="0.35">
      <c r="K51" s="81"/>
      <c r="L51" s="81"/>
      <c r="M51" s="81"/>
    </row>
    <row r="52" spans="11:13" x14ac:dyDescent="0.35">
      <c r="K52" s="81"/>
      <c r="L52" s="81"/>
      <c r="M52" s="81"/>
    </row>
    <row r="54" spans="11:13" x14ac:dyDescent="0.35">
      <c r="K54" s="81"/>
      <c r="L54" s="81"/>
      <c r="M54" s="81"/>
    </row>
  </sheetData>
  <mergeCells count="18">
    <mergeCell ref="V26:X26"/>
    <mergeCell ref="Z26:AB26"/>
    <mergeCell ref="AD26:AF26"/>
    <mergeCell ref="B21:S22"/>
    <mergeCell ref="B40:S41"/>
    <mergeCell ref="B26:B27"/>
    <mergeCell ref="C26:G26"/>
    <mergeCell ref="I26:M26"/>
    <mergeCell ref="O26:S26"/>
    <mergeCell ref="U26:U27"/>
    <mergeCell ref="V3:X3"/>
    <mergeCell ref="Z3:AB3"/>
    <mergeCell ref="AD3:AF3"/>
    <mergeCell ref="B3:B4"/>
    <mergeCell ref="C3:G3"/>
    <mergeCell ref="I3:M3"/>
    <mergeCell ref="O3:S3"/>
    <mergeCell ref="U3:U4"/>
  </mergeCells>
  <pageMargins left="0.7" right="0.7" top="0.75" bottom="0.75" header="0.3" footer="0.3"/>
  <pageSetup scale="94" orientation="portrait" r:id="rId1"/>
  <colBreaks count="1" manualBreakCount="1">
    <brk id="21" max="53"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1:AU43"/>
  <sheetViews>
    <sheetView view="pageBreakPreview" zoomScaleNormal="100" zoomScaleSheetLayoutView="100" workbookViewId="0">
      <pane xSplit="2" ySplit="3" topLeftCell="P4" activePane="bottomRight" state="frozen"/>
      <selection activeCell="G24" sqref="G24"/>
      <selection pane="topRight" activeCell="G24" sqref="G24"/>
      <selection pane="bottomLeft" activeCell="G24" sqref="G24"/>
      <selection pane="bottomRight" activeCell="T8" sqref="T8"/>
    </sheetView>
  </sheetViews>
  <sheetFormatPr defaultRowHeight="14.5" x14ac:dyDescent="0.35"/>
  <cols>
    <col min="1" max="1" width="8.7265625" style="49"/>
    <col min="2" max="2" width="12.453125" style="49" customWidth="1"/>
    <col min="3" max="3" width="7" style="49" bestFit="1" customWidth="1"/>
    <col min="4" max="4" width="7.81640625" style="49" bestFit="1" customWidth="1"/>
    <col min="5" max="5" width="8.453125" style="49" bestFit="1" customWidth="1"/>
    <col min="6" max="7" width="6.81640625" style="49" bestFit="1" customWidth="1"/>
    <col min="8" max="8" width="8.7265625" style="49"/>
    <col min="9" max="9" width="7" style="49" bestFit="1" customWidth="1"/>
    <col min="10" max="10" width="7.81640625" style="49" bestFit="1" customWidth="1"/>
    <col min="11" max="11" width="8.453125" style="49" bestFit="1" customWidth="1"/>
    <col min="12" max="13" width="6.81640625" style="49" bestFit="1" customWidth="1"/>
    <col min="14" max="14" width="8.7265625" style="49"/>
    <col min="15" max="15" width="8.1796875" style="49" bestFit="1" customWidth="1"/>
    <col min="16" max="16" width="7.81640625" style="49" bestFit="1" customWidth="1"/>
    <col min="17" max="17" width="8.453125" style="49" bestFit="1" customWidth="1"/>
    <col min="18" max="19" width="6.81640625" style="49" bestFit="1" customWidth="1"/>
    <col min="20" max="20" width="8.7265625" style="49"/>
    <col min="21" max="21" width="12.1796875" style="49" customWidth="1"/>
    <col min="22" max="22" width="6.08984375" style="49" bestFit="1" customWidth="1"/>
    <col min="23" max="23" width="7.81640625" style="49" bestFit="1" customWidth="1"/>
    <col min="24" max="24" width="8.453125" style="49" bestFit="1" customWidth="1"/>
    <col min="25" max="25" width="8.7265625" style="49"/>
    <col min="26" max="26" width="6.08984375" style="49" bestFit="1" customWidth="1"/>
    <col min="27" max="27" width="7.81640625" style="49" bestFit="1" customWidth="1"/>
    <col min="28" max="28" width="8.453125" style="49" bestFit="1" customWidth="1"/>
    <col min="29" max="29" width="8.7265625" style="49"/>
    <col min="30" max="30" width="6.08984375" style="49" bestFit="1" customWidth="1"/>
    <col min="31" max="31" width="7.81640625" style="49" bestFit="1" customWidth="1"/>
    <col min="32" max="32" width="8.453125" style="49" bestFit="1" customWidth="1"/>
    <col min="33" max="16384" width="8.7265625" style="49"/>
  </cols>
  <sheetData>
    <row r="1" spans="2:47" x14ac:dyDescent="0.35">
      <c r="B1" s="50" t="s">
        <v>198</v>
      </c>
      <c r="U1" s="51" t="s">
        <v>230</v>
      </c>
      <c r="AH1" s="51"/>
      <c r="AU1" s="51"/>
    </row>
    <row r="2" spans="2:47" ht="15" thickBot="1" x14ac:dyDescent="0.4">
      <c r="AR2" s="58"/>
      <c r="AS2" s="58"/>
    </row>
    <row r="3" spans="2:47" ht="15" thickBot="1" x14ac:dyDescent="0.4">
      <c r="B3" s="52" t="s">
        <v>179</v>
      </c>
      <c r="C3" s="53" t="s">
        <v>180</v>
      </c>
      <c r="D3" s="53"/>
      <c r="E3" s="53"/>
      <c r="F3" s="53"/>
      <c r="G3" s="53"/>
      <c r="H3" s="54"/>
      <c r="I3" s="53" t="s">
        <v>181</v>
      </c>
      <c r="J3" s="102"/>
      <c r="K3" s="102"/>
      <c r="L3" s="102"/>
      <c r="M3" s="102"/>
      <c r="N3" s="54"/>
      <c r="O3" s="53" t="s">
        <v>182</v>
      </c>
      <c r="P3" s="102"/>
      <c r="Q3" s="102"/>
      <c r="R3" s="102"/>
      <c r="S3" s="102"/>
      <c r="T3" s="103"/>
      <c r="U3" s="57" t="s">
        <v>179</v>
      </c>
      <c r="V3" s="53" t="s">
        <v>180</v>
      </c>
      <c r="W3" s="53"/>
      <c r="X3" s="53"/>
      <c r="Y3" s="54"/>
      <c r="Z3" s="53" t="s">
        <v>181</v>
      </c>
      <c r="AA3" s="53"/>
      <c r="AB3" s="53"/>
      <c r="AC3" s="54"/>
      <c r="AD3" s="53" t="s">
        <v>182</v>
      </c>
      <c r="AE3" s="53"/>
      <c r="AF3" s="53"/>
      <c r="AR3" s="58"/>
      <c r="AS3" s="58"/>
    </row>
    <row r="4" spans="2:47" ht="48.5" thickBot="1" x14ac:dyDescent="0.4">
      <c r="B4" s="59"/>
      <c r="C4" s="60" t="s">
        <v>183</v>
      </c>
      <c r="D4" s="60" t="s">
        <v>184</v>
      </c>
      <c r="E4" s="60" t="s">
        <v>185</v>
      </c>
      <c r="F4" s="60" t="s">
        <v>186</v>
      </c>
      <c r="G4" s="60" t="s">
        <v>187</v>
      </c>
      <c r="H4" s="61"/>
      <c r="I4" s="60" t="s">
        <v>183</v>
      </c>
      <c r="J4" s="60" t="s">
        <v>184</v>
      </c>
      <c r="K4" s="60" t="s">
        <v>185</v>
      </c>
      <c r="L4" s="60" t="s">
        <v>186</v>
      </c>
      <c r="M4" s="60" t="s">
        <v>187</v>
      </c>
      <c r="N4" s="60"/>
      <c r="O4" s="60" t="s">
        <v>183</v>
      </c>
      <c r="P4" s="60" t="s">
        <v>184</v>
      </c>
      <c r="Q4" s="60" t="s">
        <v>185</v>
      </c>
      <c r="R4" s="60" t="s">
        <v>186</v>
      </c>
      <c r="S4" s="60" t="s">
        <v>187</v>
      </c>
      <c r="T4" s="62"/>
      <c r="U4" s="63"/>
      <c r="V4" s="60" t="s">
        <v>183</v>
      </c>
      <c r="W4" s="60" t="s">
        <v>184</v>
      </c>
      <c r="X4" s="60" t="s">
        <v>185</v>
      </c>
      <c r="Y4" s="61"/>
      <c r="Z4" s="60" t="s">
        <v>183</v>
      </c>
      <c r="AA4" s="60" t="s">
        <v>184</v>
      </c>
      <c r="AB4" s="60" t="s">
        <v>185</v>
      </c>
      <c r="AC4" s="60"/>
      <c r="AD4" s="60" t="s">
        <v>183</v>
      </c>
      <c r="AE4" s="60" t="s">
        <v>184</v>
      </c>
      <c r="AF4" s="60" t="s">
        <v>185</v>
      </c>
      <c r="AR4" s="58"/>
      <c r="AS4" s="58"/>
    </row>
    <row r="5" spans="2:47" x14ac:dyDescent="0.35">
      <c r="B5" s="67" t="s">
        <v>121</v>
      </c>
      <c r="C5" s="67">
        <v>56167.892949240319</v>
      </c>
      <c r="D5" s="67">
        <v>48077.798395696773</v>
      </c>
      <c r="E5" s="67">
        <v>30225.696921204628</v>
      </c>
      <c r="F5" s="46">
        <f>E5/D5</f>
        <v>0.62868304976107214</v>
      </c>
      <c r="G5" s="46">
        <f>E5/C5</f>
        <v>0.53813122291270565</v>
      </c>
      <c r="I5" s="67">
        <v>64380.164211195115</v>
      </c>
      <c r="J5" s="67">
        <v>41942.876086976474</v>
      </c>
      <c r="K5" s="67">
        <v>47486.915501262723</v>
      </c>
      <c r="L5" s="46">
        <f>K5/J5</f>
        <v>1.1321807165247715</v>
      </c>
      <c r="M5" s="46">
        <f>K5/I5</f>
        <v>0.73760165235809061</v>
      </c>
      <c r="O5" s="67">
        <f t="shared" ref="O5:Q5" si="0">SUM(C5,I5)</f>
        <v>120548.05716043543</v>
      </c>
      <c r="P5" s="67">
        <f t="shared" si="0"/>
        <v>90020.674482673247</v>
      </c>
      <c r="Q5" s="67">
        <f t="shared" si="0"/>
        <v>77712.612422467355</v>
      </c>
      <c r="R5" s="46">
        <f t="shared" ref="R5" si="1">Q5/P5</f>
        <v>0.86327516283412331</v>
      </c>
      <c r="S5" s="46">
        <f t="shared" ref="S5" si="2">Q5/O5</f>
        <v>0.64466084525145784</v>
      </c>
      <c r="T5" s="46"/>
      <c r="U5" s="66" t="s">
        <v>0</v>
      </c>
      <c r="V5" s="46">
        <v>12.598244233749234</v>
      </c>
      <c r="W5" s="46">
        <v>13.271848625349911</v>
      </c>
      <c r="X5" s="46">
        <v>13.062321216703682</v>
      </c>
      <c r="Y5" s="46"/>
      <c r="Z5" s="46">
        <v>10.393587984984492</v>
      </c>
      <c r="AA5" s="46">
        <v>11.782363164922687</v>
      </c>
      <c r="AB5" s="46">
        <v>12.287596796776555</v>
      </c>
      <c r="AD5" s="46">
        <v>10.011398472184126</v>
      </c>
      <c r="AE5" s="46">
        <v>9.8622666888390427</v>
      </c>
      <c r="AF5" s="46">
        <v>11.154522424715463</v>
      </c>
      <c r="AR5" s="58"/>
      <c r="AS5" s="58"/>
    </row>
    <row r="6" spans="2:47" x14ac:dyDescent="0.35">
      <c r="B6" s="67" t="s">
        <v>122</v>
      </c>
      <c r="C6" s="67">
        <v>91912.427106694624</v>
      </c>
      <c r="D6" s="67">
        <v>82720.131702189858</v>
      </c>
      <c r="E6" s="67">
        <v>53214.002261808957</v>
      </c>
      <c r="F6" s="46">
        <f t="shared" ref="F6:F20" si="3">E6/D6</f>
        <v>0.64330171104406275</v>
      </c>
      <c r="G6" s="46">
        <f t="shared" ref="G6:G20" si="4">E6/C6</f>
        <v>0.57896417205952566</v>
      </c>
      <c r="I6" s="67">
        <v>108983.32043731376</v>
      </c>
      <c r="J6" s="67">
        <v>67941.393621188836</v>
      </c>
      <c r="K6" s="67">
        <v>66741.788244898751</v>
      </c>
      <c r="L6" s="46">
        <f t="shared" ref="L6:L16" si="5">K6/J6</f>
        <v>0.98234352708484973</v>
      </c>
      <c r="M6" s="46">
        <f t="shared" ref="M6:M16" si="6">K6/I6</f>
        <v>0.61240369606180278</v>
      </c>
      <c r="O6" s="67">
        <f t="shared" ref="O6:O18" si="7">SUM(C6,I6)</f>
        <v>200895.74754400837</v>
      </c>
      <c r="P6" s="67">
        <f t="shared" ref="P6:P18" si="8">SUM(D6,J6)</f>
        <v>150661.52532337868</v>
      </c>
      <c r="Q6" s="67">
        <f t="shared" ref="Q6:Q18" si="9">SUM(E6,K6)</f>
        <v>119955.79050670771</v>
      </c>
      <c r="R6" s="46">
        <f t="shared" ref="R6:R20" si="10">Q6/P6</f>
        <v>0.7961939204401095</v>
      </c>
      <c r="S6" s="46">
        <f t="shared" ref="S6:S20" si="11">Q6/O6</f>
        <v>0.59710467729253502</v>
      </c>
      <c r="T6" s="46"/>
      <c r="U6" s="66" t="s">
        <v>1</v>
      </c>
      <c r="V6" s="46">
        <v>12.663193784684415</v>
      </c>
      <c r="W6" s="46">
        <v>14.002751840473183</v>
      </c>
      <c r="X6" s="46">
        <v>13.681640369696153</v>
      </c>
      <c r="Y6" s="46"/>
      <c r="Z6" s="46">
        <v>10.382360827390293</v>
      </c>
      <c r="AA6" s="46">
        <v>12.621671158738495</v>
      </c>
      <c r="AB6" s="46">
        <v>12.439082588990834</v>
      </c>
      <c r="AD6" s="46">
        <v>11.097103272822347</v>
      </c>
      <c r="AE6" s="46">
        <v>12.758313256008178</v>
      </c>
      <c r="AF6" s="46">
        <v>12.174074633712205</v>
      </c>
      <c r="AR6" s="58"/>
      <c r="AS6" s="58"/>
    </row>
    <row r="7" spans="2:47" x14ac:dyDescent="0.35">
      <c r="B7" s="67" t="s">
        <v>123</v>
      </c>
      <c r="C7" s="67">
        <v>7323.8920660532976</v>
      </c>
      <c r="D7" s="67">
        <v>5795.0962092720119</v>
      </c>
      <c r="E7" s="67">
        <v>3043.2555999678934</v>
      </c>
      <c r="F7" s="46">
        <f t="shared" si="3"/>
        <v>0.5251432400895707</v>
      </c>
      <c r="G7" s="46">
        <f t="shared" si="4"/>
        <v>0.41552436498533007</v>
      </c>
      <c r="I7" s="67">
        <v>17232.453555765158</v>
      </c>
      <c r="J7" s="67">
        <v>11334.6734633902</v>
      </c>
      <c r="K7" s="67">
        <v>8568.5189331665333</v>
      </c>
      <c r="L7" s="46">
        <f t="shared" si="5"/>
        <v>0.75595639881836441</v>
      </c>
      <c r="M7" s="46">
        <f t="shared" si="6"/>
        <v>0.49723151177737629</v>
      </c>
      <c r="O7" s="67">
        <f t="shared" si="7"/>
        <v>24556.345621818455</v>
      </c>
      <c r="P7" s="67">
        <f t="shared" si="8"/>
        <v>17129.769672662213</v>
      </c>
      <c r="Q7" s="67">
        <f t="shared" si="9"/>
        <v>11611.774533134427</v>
      </c>
      <c r="R7" s="46">
        <f t="shared" si="10"/>
        <v>0.67787102541524069</v>
      </c>
      <c r="S7" s="46">
        <f t="shared" si="11"/>
        <v>0.47286248173740064</v>
      </c>
      <c r="T7" s="46"/>
      <c r="U7" s="66" t="s">
        <v>2</v>
      </c>
      <c r="V7" s="46">
        <v>24.647943322968867</v>
      </c>
      <c r="W7" s="46">
        <v>27.295210599061082</v>
      </c>
      <c r="X7" s="46">
        <v>28.769463299342373</v>
      </c>
      <c r="Y7" s="46"/>
      <c r="Z7" s="46">
        <v>16.392894628230174</v>
      </c>
      <c r="AA7" s="46">
        <v>18.550055356857793</v>
      </c>
      <c r="AB7" s="46">
        <v>19.273930748166855</v>
      </c>
      <c r="AD7" s="46">
        <v>16.299328332380693</v>
      </c>
      <c r="AE7" s="46">
        <v>18.512675622094449</v>
      </c>
      <c r="AF7" s="46">
        <v>19.464042919706714</v>
      </c>
      <c r="AR7" s="58"/>
      <c r="AS7" s="58"/>
    </row>
    <row r="8" spans="2:47" x14ac:dyDescent="0.35">
      <c r="B8" s="67" t="s">
        <v>124</v>
      </c>
      <c r="C8" s="67">
        <v>68830.3902822737</v>
      </c>
      <c r="D8" s="67">
        <v>64085.47676940533</v>
      </c>
      <c r="E8" s="67">
        <v>29085.286451016636</v>
      </c>
      <c r="F8" s="46">
        <f t="shared" si="3"/>
        <v>0.45385144836594354</v>
      </c>
      <c r="G8" s="46">
        <f t="shared" si="4"/>
        <v>0.42256460164961673</v>
      </c>
      <c r="I8" s="67">
        <v>31064.723212357501</v>
      </c>
      <c r="J8" s="67">
        <v>13653.224987457019</v>
      </c>
      <c r="K8" s="67">
        <v>13625.779393268724</v>
      </c>
      <c r="L8" s="46">
        <f t="shared" si="5"/>
        <v>0.99798980869256104</v>
      </c>
      <c r="M8" s="46">
        <f t="shared" si="6"/>
        <v>0.4386254884720302</v>
      </c>
      <c r="O8" s="67">
        <f t="shared" si="7"/>
        <v>99895.113494631194</v>
      </c>
      <c r="P8" s="67">
        <f t="shared" si="8"/>
        <v>77738.701756862341</v>
      </c>
      <c r="Q8" s="67">
        <f t="shared" si="9"/>
        <v>42711.06584428536</v>
      </c>
      <c r="R8" s="46">
        <f t="shared" si="10"/>
        <v>0.54941830618511789</v>
      </c>
      <c r="S8" s="46">
        <f t="shared" si="11"/>
        <v>0.42755911025198284</v>
      </c>
      <c r="T8" s="46"/>
      <c r="U8" s="66" t="s">
        <v>3</v>
      </c>
      <c r="V8" s="46">
        <v>10.533820828593791</v>
      </c>
      <c r="W8" s="46">
        <v>11.098894472010169</v>
      </c>
      <c r="X8" s="46">
        <v>12.205720920813516</v>
      </c>
      <c r="Y8" s="46"/>
      <c r="Z8" s="46">
        <v>18.810679879793177</v>
      </c>
      <c r="AA8" s="46">
        <v>18.484650807736443</v>
      </c>
      <c r="AB8" s="46">
        <v>18.973159005724145</v>
      </c>
      <c r="AD8" s="46">
        <v>10.646460609446965</v>
      </c>
      <c r="AE8" s="46">
        <v>9.6768424029372468</v>
      </c>
      <c r="AF8" s="46">
        <v>11.405509229385896</v>
      </c>
      <c r="AR8" s="58"/>
      <c r="AS8" s="97"/>
    </row>
    <row r="9" spans="2:47" x14ac:dyDescent="0.35">
      <c r="B9" s="67" t="s">
        <v>125</v>
      </c>
      <c r="C9" s="67">
        <v>22327.769754709119</v>
      </c>
      <c r="D9" s="67">
        <v>16428.789733803573</v>
      </c>
      <c r="E9" s="67">
        <v>14080.890164254521</v>
      </c>
      <c r="F9" s="46">
        <f t="shared" si="3"/>
        <v>0.85708627308571261</v>
      </c>
      <c r="G9" s="46">
        <f t="shared" si="4"/>
        <v>0.63064472264565252</v>
      </c>
      <c r="I9" s="67">
        <v>14288.101607569732</v>
      </c>
      <c r="J9" s="67">
        <v>10137.338452973163</v>
      </c>
      <c r="K9" s="67">
        <v>8912.2096183026915</v>
      </c>
      <c r="L9" s="46">
        <f t="shared" si="5"/>
        <v>0.87914689438911298</v>
      </c>
      <c r="M9" s="46">
        <f t="shared" si="6"/>
        <v>0.6237504367676856</v>
      </c>
      <c r="O9" s="67">
        <f t="shared" si="7"/>
        <v>36615.871362278849</v>
      </c>
      <c r="P9" s="67">
        <f t="shared" si="8"/>
        <v>26566.128186776736</v>
      </c>
      <c r="Q9" s="67">
        <f t="shared" si="9"/>
        <v>22993.099782557212</v>
      </c>
      <c r="R9" s="46">
        <f t="shared" si="10"/>
        <v>0.86550436032308253</v>
      </c>
      <c r="S9" s="46">
        <f t="shared" si="11"/>
        <v>0.62795446147007106</v>
      </c>
      <c r="T9" s="46"/>
      <c r="U9" s="66" t="s">
        <v>4</v>
      </c>
      <c r="V9" s="46">
        <v>21.786650903736906</v>
      </c>
      <c r="W9" s="46">
        <v>19.298945705759856</v>
      </c>
      <c r="X9" s="46">
        <v>24.434028351143695</v>
      </c>
      <c r="Y9" s="46"/>
      <c r="Z9" s="46">
        <v>30.905104844459519</v>
      </c>
      <c r="AA9" s="46">
        <v>35.202092009781225</v>
      </c>
      <c r="AB9" s="46">
        <v>34.553649404355781</v>
      </c>
      <c r="AD9" s="46">
        <v>18.029829421952392</v>
      </c>
      <c r="AE9" s="46">
        <v>18.076772755459654</v>
      </c>
      <c r="AF9" s="46">
        <v>22.421549314505938</v>
      </c>
      <c r="AR9" s="58"/>
      <c r="AS9" s="58"/>
      <c r="AT9" s="89"/>
    </row>
    <row r="10" spans="2:47" x14ac:dyDescent="0.35">
      <c r="B10" s="67" t="s">
        <v>126</v>
      </c>
      <c r="C10" s="67">
        <v>23888.538821726044</v>
      </c>
      <c r="D10" s="67">
        <v>20630.452565634889</v>
      </c>
      <c r="E10" s="67">
        <v>14073.530199901212</v>
      </c>
      <c r="F10" s="46">
        <f t="shared" si="3"/>
        <v>0.68217263557970365</v>
      </c>
      <c r="G10" s="46">
        <f t="shared" si="4"/>
        <v>0.58913315313792569</v>
      </c>
      <c r="I10" s="67">
        <v>30449.831507503895</v>
      </c>
      <c r="J10" s="67">
        <v>17656.173109632218</v>
      </c>
      <c r="K10" s="67">
        <v>21733.729025721404</v>
      </c>
      <c r="L10" s="46">
        <f t="shared" si="5"/>
        <v>1.2309422257456628</v>
      </c>
      <c r="M10" s="46">
        <f t="shared" si="6"/>
        <v>0.713755313239269</v>
      </c>
      <c r="O10" s="67">
        <f t="shared" si="7"/>
        <v>54338.37032922994</v>
      </c>
      <c r="P10" s="67">
        <f t="shared" si="8"/>
        <v>38286.625675267103</v>
      </c>
      <c r="Q10" s="67">
        <f t="shared" si="9"/>
        <v>35807.25922562262</v>
      </c>
      <c r="R10" s="46">
        <f t="shared" si="10"/>
        <v>0.93524197011579069</v>
      </c>
      <c r="S10" s="46">
        <f t="shared" si="11"/>
        <v>0.65896822095823915</v>
      </c>
      <c r="T10" s="46"/>
      <c r="U10" s="66" t="s">
        <v>5</v>
      </c>
      <c r="V10" s="46">
        <v>9.9105490746872036</v>
      </c>
      <c r="W10" s="46">
        <v>11.704519826051362</v>
      </c>
      <c r="X10" s="46">
        <v>14.787175149492167</v>
      </c>
      <c r="Y10" s="46"/>
      <c r="Z10" s="46">
        <v>11.411649702629767</v>
      </c>
      <c r="AA10" s="46">
        <v>12.575230951801167</v>
      </c>
      <c r="AB10" s="46">
        <v>16.720821346428703</v>
      </c>
      <c r="AD10" s="46">
        <v>9.4764102992489097</v>
      </c>
      <c r="AE10" s="46">
        <v>10.754829750821379</v>
      </c>
      <c r="AF10" s="46">
        <v>14.969785308173231</v>
      </c>
    </row>
    <row r="11" spans="2:47" x14ac:dyDescent="0.35">
      <c r="B11" s="67" t="s">
        <v>127</v>
      </c>
      <c r="C11" s="67">
        <v>67785.824380983817</v>
      </c>
      <c r="D11" s="67">
        <v>64451.664630691892</v>
      </c>
      <c r="E11" s="67">
        <v>53243.179484622946</v>
      </c>
      <c r="F11" s="46">
        <f t="shared" si="3"/>
        <v>0.82609471438335103</v>
      </c>
      <c r="G11" s="46">
        <f t="shared" si="4"/>
        <v>0.78546185682384995</v>
      </c>
      <c r="I11" s="67">
        <v>79168.819421067194</v>
      </c>
      <c r="J11" s="67">
        <v>48055.480668746757</v>
      </c>
      <c r="K11" s="67">
        <v>57691.167022852867</v>
      </c>
      <c r="L11" s="46">
        <f t="shared" si="5"/>
        <v>1.200511704804833</v>
      </c>
      <c r="M11" s="46">
        <f t="shared" si="6"/>
        <v>0.72871071521247133</v>
      </c>
      <c r="O11" s="67">
        <f t="shared" si="7"/>
        <v>146954.64380205102</v>
      </c>
      <c r="P11" s="67">
        <f t="shared" si="8"/>
        <v>112507.14529943865</v>
      </c>
      <c r="Q11" s="67">
        <f t="shared" si="9"/>
        <v>110934.34650747581</v>
      </c>
      <c r="R11" s="46">
        <f t="shared" si="10"/>
        <v>0.98602045418736006</v>
      </c>
      <c r="S11" s="46">
        <f t="shared" si="11"/>
        <v>0.75488833586575999</v>
      </c>
      <c r="T11" s="46"/>
      <c r="U11" s="66" t="s">
        <v>6</v>
      </c>
      <c r="V11" s="46">
        <v>10.920167078695178</v>
      </c>
      <c r="W11" s="46">
        <v>11.392450160066206</v>
      </c>
      <c r="X11" s="46">
        <v>12.003582031674116</v>
      </c>
      <c r="Y11" s="46"/>
      <c r="Z11" s="46">
        <v>12.654467348002651</v>
      </c>
      <c r="AA11" s="46">
        <v>14.188196835238642</v>
      </c>
      <c r="AB11" s="46">
        <v>14.201341401403822</v>
      </c>
      <c r="AD11" s="46">
        <v>11.250881723357795</v>
      </c>
      <c r="AE11" s="46">
        <v>11.787124696482964</v>
      </c>
      <c r="AF11" s="46">
        <v>11.81311534187088</v>
      </c>
    </row>
    <row r="12" spans="2:47" x14ac:dyDescent="0.35">
      <c r="B12" s="67" t="s">
        <v>128</v>
      </c>
      <c r="C12" s="67">
        <v>71359.82343336675</v>
      </c>
      <c r="D12" s="67">
        <v>61307.20059681245</v>
      </c>
      <c r="E12" s="67">
        <v>35031.909342114006</v>
      </c>
      <c r="F12" s="46">
        <f t="shared" si="3"/>
        <v>0.57141590222821925</v>
      </c>
      <c r="G12" s="46">
        <f t="shared" si="4"/>
        <v>0.49091922676666305</v>
      </c>
      <c r="I12" s="67">
        <v>83433.83875252922</v>
      </c>
      <c r="J12" s="67">
        <v>39153.0888077489</v>
      </c>
      <c r="K12" s="67">
        <v>46340.367079816948</v>
      </c>
      <c r="L12" s="46">
        <f t="shared" si="5"/>
        <v>1.1835686146592244</v>
      </c>
      <c r="M12" s="46">
        <f t="shared" si="6"/>
        <v>0.55541453890508163</v>
      </c>
      <c r="O12" s="67">
        <f t="shared" si="7"/>
        <v>154793.66218589596</v>
      </c>
      <c r="P12" s="67">
        <f t="shared" si="8"/>
        <v>100460.28940456135</v>
      </c>
      <c r="Q12" s="67">
        <f t="shared" si="9"/>
        <v>81372.276421930961</v>
      </c>
      <c r="R12" s="46">
        <f t="shared" si="10"/>
        <v>0.80999444560863765</v>
      </c>
      <c r="S12" s="46">
        <f t="shared" si="11"/>
        <v>0.5256822228561836</v>
      </c>
      <c r="T12" s="46"/>
      <c r="U12" s="66" t="s">
        <v>7</v>
      </c>
      <c r="V12" s="46">
        <v>8.2973736195766055</v>
      </c>
      <c r="W12" s="46">
        <v>9.3391067080240546</v>
      </c>
      <c r="X12" s="46">
        <v>11.022390067351671</v>
      </c>
      <c r="Y12" s="46"/>
      <c r="Z12" s="46">
        <v>11.438125213862792</v>
      </c>
      <c r="AA12" s="46">
        <v>13.931134441321708</v>
      </c>
      <c r="AB12" s="46">
        <v>12.933145292822362</v>
      </c>
      <c r="AD12" s="46">
        <v>8.6547744740363903</v>
      </c>
      <c r="AE12" s="46">
        <v>9.9441539732151938</v>
      </c>
      <c r="AF12" s="46">
        <v>10.183432216521206</v>
      </c>
    </row>
    <row r="13" spans="2:47" x14ac:dyDescent="0.35">
      <c r="B13" s="67" t="s">
        <v>129</v>
      </c>
      <c r="C13" s="67">
        <v>24839.352489050936</v>
      </c>
      <c r="D13" s="67">
        <v>21396.78946810155</v>
      </c>
      <c r="E13" s="67">
        <v>13696.526073344097</v>
      </c>
      <c r="F13" s="46">
        <f t="shared" si="3"/>
        <v>0.64012061686931832</v>
      </c>
      <c r="G13" s="46">
        <f t="shared" si="4"/>
        <v>0.55140431214466878</v>
      </c>
      <c r="I13" s="67">
        <v>21745.571083245977</v>
      </c>
      <c r="J13" s="67">
        <v>9664.2950508651011</v>
      </c>
      <c r="K13" s="67">
        <v>7749.5033431038719</v>
      </c>
      <c r="L13" s="46">
        <f t="shared" si="5"/>
        <v>0.80186948994382923</v>
      </c>
      <c r="M13" s="46">
        <f t="shared" si="6"/>
        <v>0.3563715716380762</v>
      </c>
      <c r="O13" s="67">
        <f t="shared" si="7"/>
        <v>46584.923572296917</v>
      </c>
      <c r="P13" s="67">
        <f t="shared" si="8"/>
        <v>31061.084518966651</v>
      </c>
      <c r="Q13" s="67">
        <f t="shared" si="9"/>
        <v>21446.029416447971</v>
      </c>
      <c r="R13" s="46">
        <f t="shared" si="10"/>
        <v>0.6904468967705395</v>
      </c>
      <c r="S13" s="46">
        <f t="shared" si="11"/>
        <v>0.46036416445258432</v>
      </c>
      <c r="T13" s="46"/>
      <c r="U13" s="66" t="s">
        <v>8</v>
      </c>
      <c r="V13" s="46">
        <v>16.598182013275505</v>
      </c>
      <c r="W13" s="46">
        <v>17.402636543136794</v>
      </c>
      <c r="X13" s="46">
        <v>28.844351885079988</v>
      </c>
      <c r="Y13" s="46"/>
      <c r="Z13" s="46">
        <v>21.724865975379096</v>
      </c>
      <c r="AA13" s="46">
        <v>26.018604429766867</v>
      </c>
      <c r="AB13" s="46">
        <v>24.941817017002784</v>
      </c>
      <c r="AD13" s="46">
        <v>18.111192997367823</v>
      </c>
      <c r="AE13" s="46">
        <v>18.10626383648885</v>
      </c>
      <c r="AF13" s="46">
        <v>25.602214356769792</v>
      </c>
    </row>
    <row r="14" spans="2:47" x14ac:dyDescent="0.35">
      <c r="B14" s="67" t="s">
        <v>130</v>
      </c>
      <c r="C14" s="67">
        <v>9602.8129587745188</v>
      </c>
      <c r="D14" s="67">
        <v>9355.8376671494789</v>
      </c>
      <c r="E14" s="67">
        <v>4479.4075206504795</v>
      </c>
      <c r="F14" s="46">
        <f t="shared" si="3"/>
        <v>0.47878209092690016</v>
      </c>
      <c r="G14" s="46">
        <f t="shared" si="4"/>
        <v>0.46646826715055872</v>
      </c>
      <c r="I14" s="67">
        <v>7839.1831781156916</v>
      </c>
      <c r="J14" s="67">
        <v>3605.5270343399857</v>
      </c>
      <c r="K14" s="67">
        <v>2624.5529415329943</v>
      </c>
      <c r="L14" s="46">
        <f t="shared" si="5"/>
        <v>0.72792490987754721</v>
      </c>
      <c r="M14" s="46">
        <f t="shared" si="6"/>
        <v>0.33479928736195946</v>
      </c>
      <c r="O14" s="67">
        <f t="shared" si="7"/>
        <v>17441.996136890211</v>
      </c>
      <c r="P14" s="67">
        <f t="shared" si="8"/>
        <v>12961.364701489465</v>
      </c>
      <c r="Q14" s="67">
        <f t="shared" si="9"/>
        <v>7103.9604621834733</v>
      </c>
      <c r="R14" s="46">
        <f t="shared" si="10"/>
        <v>0.54808738321876838</v>
      </c>
      <c r="S14" s="46">
        <f t="shared" si="11"/>
        <v>0.40729056504940042</v>
      </c>
      <c r="T14" s="46"/>
      <c r="U14" s="66" t="s">
        <v>9</v>
      </c>
      <c r="V14" s="46">
        <v>27.724418486910984</v>
      </c>
      <c r="W14" s="46">
        <v>27.878087411259024</v>
      </c>
      <c r="X14" s="46">
        <v>28.876425041489572</v>
      </c>
      <c r="Y14" s="46"/>
      <c r="Z14" s="46">
        <v>28.223952433731004</v>
      </c>
      <c r="AA14" s="46">
        <v>29.148170170975344</v>
      </c>
      <c r="AB14" s="46">
        <v>29.641405071863215</v>
      </c>
      <c r="AD14" s="46">
        <v>25.853395515438372</v>
      </c>
      <c r="AE14" s="46">
        <v>23.387757697645924</v>
      </c>
      <c r="AF14" s="46">
        <v>24.670072792038749</v>
      </c>
    </row>
    <row r="15" spans="2:47" x14ac:dyDescent="0.35">
      <c r="B15" s="67" t="s">
        <v>131</v>
      </c>
      <c r="C15" s="67">
        <v>7898.6590062152354</v>
      </c>
      <c r="D15" s="67">
        <v>7494.6074290068063</v>
      </c>
      <c r="E15" s="67">
        <v>3879.0718263848757</v>
      </c>
      <c r="F15" s="46">
        <f t="shared" si="3"/>
        <v>0.51758172300946448</v>
      </c>
      <c r="G15" s="46">
        <f t="shared" si="4"/>
        <v>0.49110511332778661</v>
      </c>
      <c r="I15" s="67">
        <v>6009.0445929110965</v>
      </c>
      <c r="J15" s="67">
        <v>3145.2194282781857</v>
      </c>
      <c r="K15" s="67">
        <v>2219.4193550697237</v>
      </c>
      <c r="L15" s="46">
        <f t="shared" si="5"/>
        <v>0.70564849470128044</v>
      </c>
      <c r="M15" s="46">
        <f t="shared" si="6"/>
        <v>0.36934646111429847</v>
      </c>
      <c r="O15" s="67">
        <f t="shared" si="7"/>
        <v>13907.703599126333</v>
      </c>
      <c r="P15" s="67">
        <f t="shared" si="8"/>
        <v>10639.826857284992</v>
      </c>
      <c r="Q15" s="67">
        <f t="shared" si="9"/>
        <v>6098.4911814545994</v>
      </c>
      <c r="R15" s="46">
        <f t="shared" si="10"/>
        <v>0.57317579160407284</v>
      </c>
      <c r="S15" s="46">
        <f t="shared" si="11"/>
        <v>0.43849735062211853</v>
      </c>
      <c r="T15" s="46"/>
      <c r="U15" s="66" t="s">
        <v>10</v>
      </c>
      <c r="V15" s="46">
        <v>22.41427170874125</v>
      </c>
      <c r="W15" s="46">
        <v>23.519683720659014</v>
      </c>
      <c r="X15" s="46">
        <v>26.687005541874143</v>
      </c>
      <c r="Y15" s="46"/>
      <c r="Z15" s="46">
        <v>21.266998609749425</v>
      </c>
      <c r="AA15" s="46">
        <v>25.944379944792662</v>
      </c>
      <c r="AB15" s="46">
        <v>24.86723903561505</v>
      </c>
      <c r="AD15" s="46">
        <v>19.037027503668604</v>
      </c>
      <c r="AE15" s="46">
        <v>21.969609606789945</v>
      </c>
      <c r="AF15" s="46">
        <v>24.077833480924337</v>
      </c>
    </row>
    <row r="16" spans="2:47" x14ac:dyDescent="0.35">
      <c r="B16" s="67" t="s">
        <v>132</v>
      </c>
      <c r="C16" s="67">
        <v>44366.5063498831</v>
      </c>
      <c r="D16" s="67">
        <v>40796.35924969914</v>
      </c>
      <c r="E16" s="67">
        <v>27334.053730561562</v>
      </c>
      <c r="F16" s="46">
        <f t="shared" si="3"/>
        <v>0.67001208522702038</v>
      </c>
      <c r="G16" s="46">
        <f t="shared" si="4"/>
        <v>0.61609660032727787</v>
      </c>
      <c r="I16" s="67">
        <v>45488.855851956469</v>
      </c>
      <c r="J16" s="67">
        <v>26246.624761911968</v>
      </c>
      <c r="K16" s="67">
        <v>17160.829914353926</v>
      </c>
      <c r="L16" s="46">
        <f t="shared" si="5"/>
        <v>0.65382997128289899</v>
      </c>
      <c r="M16" s="46">
        <f t="shared" si="6"/>
        <v>0.37725349633334077</v>
      </c>
      <c r="O16" s="67">
        <f t="shared" si="7"/>
        <v>89855.362201839569</v>
      </c>
      <c r="P16" s="67">
        <f t="shared" si="8"/>
        <v>67042.984011611115</v>
      </c>
      <c r="Q16" s="67">
        <f t="shared" si="9"/>
        <v>44494.883644915491</v>
      </c>
      <c r="R16" s="46">
        <f t="shared" si="10"/>
        <v>0.66367695741599841</v>
      </c>
      <c r="S16" s="46">
        <f t="shared" si="11"/>
        <v>0.49518339868207184</v>
      </c>
      <c r="T16" s="46"/>
      <c r="U16" s="66" t="s">
        <v>11</v>
      </c>
      <c r="V16" s="46">
        <v>9.2668476988872435</v>
      </c>
      <c r="W16" s="46">
        <v>9.3956393064242878</v>
      </c>
      <c r="X16" s="46">
        <v>12.191217189230331</v>
      </c>
      <c r="Y16" s="46"/>
      <c r="Z16" s="46">
        <v>14.760992000074147</v>
      </c>
      <c r="AA16" s="46">
        <v>17.417686572969675</v>
      </c>
      <c r="AB16" s="46">
        <v>14.629274052376767</v>
      </c>
      <c r="AD16" s="46">
        <v>10.473427963713036</v>
      </c>
      <c r="AE16" s="46">
        <v>10.47483275394163</v>
      </c>
      <c r="AF16" s="46">
        <v>11.575813186819637</v>
      </c>
    </row>
    <row r="17" spans="2:34" x14ac:dyDescent="0.35">
      <c r="B17" s="67" t="s">
        <v>133</v>
      </c>
      <c r="C17" s="67">
        <v>8775.3994054098657</v>
      </c>
      <c r="D17" s="67">
        <v>7856.8814828436589</v>
      </c>
      <c r="E17" s="67">
        <v>4260.6966369706452</v>
      </c>
      <c r="F17" s="46">
        <f t="shared" si="3"/>
        <v>0.54228852074125489</v>
      </c>
      <c r="G17" s="46">
        <f t="shared" si="4"/>
        <v>0.48552737489578052</v>
      </c>
      <c r="I17" s="67"/>
      <c r="J17" s="67"/>
      <c r="K17" s="67"/>
      <c r="L17" s="46"/>
      <c r="M17" s="46"/>
      <c r="O17" s="67">
        <f t="shared" si="7"/>
        <v>8775.3994054098657</v>
      </c>
      <c r="P17" s="67">
        <f t="shared" si="8"/>
        <v>7856.8814828436589</v>
      </c>
      <c r="Q17" s="67">
        <f t="shared" si="9"/>
        <v>4260.6966369706452</v>
      </c>
      <c r="R17" s="46">
        <f t="shared" si="10"/>
        <v>0.54228852074125489</v>
      </c>
      <c r="S17" s="46">
        <f t="shared" si="11"/>
        <v>0.48552737489578052</v>
      </c>
      <c r="T17" s="46"/>
      <c r="U17" s="66" t="s">
        <v>12</v>
      </c>
      <c r="V17" s="46">
        <v>38.82676613795423</v>
      </c>
      <c r="W17" s="46">
        <v>43.663658757393328</v>
      </c>
      <c r="X17" s="46">
        <v>40.829423292020557</v>
      </c>
      <c r="Y17" s="46"/>
      <c r="Z17" s="46"/>
      <c r="AA17" s="46"/>
      <c r="AB17" s="46"/>
      <c r="AD17" s="46">
        <v>38.82676613795423</v>
      </c>
      <c r="AE17" s="46">
        <v>43.663658757393328</v>
      </c>
      <c r="AF17" s="46">
        <v>40.829423292020557</v>
      </c>
    </row>
    <row r="18" spans="2:34" x14ac:dyDescent="0.35">
      <c r="B18" s="67" t="s">
        <v>134</v>
      </c>
      <c r="C18" s="67">
        <v>54452.040043899164</v>
      </c>
      <c r="D18" s="67">
        <v>48291.760992101677</v>
      </c>
      <c r="E18" s="67">
        <v>34321.145739058513</v>
      </c>
      <c r="F18" s="46">
        <f t="shared" si="3"/>
        <v>0.71070395930833585</v>
      </c>
      <c r="G18" s="46">
        <f t="shared" si="4"/>
        <v>0.63030045727191952</v>
      </c>
      <c r="I18" s="67">
        <v>64474.966253070634</v>
      </c>
      <c r="J18" s="67">
        <v>36344.000043985616</v>
      </c>
      <c r="K18" s="67">
        <v>48743.441951232751</v>
      </c>
      <c r="L18" s="46">
        <f t="shared" ref="L18:L20" si="12">K18/J18</f>
        <v>1.3411688832335629</v>
      </c>
      <c r="M18" s="46">
        <f t="shared" ref="M18:M20" si="13">K18/I18</f>
        <v>0.75600569932692807</v>
      </c>
      <c r="O18" s="67">
        <f t="shared" si="7"/>
        <v>118927.0062969698</v>
      </c>
      <c r="P18" s="67">
        <f t="shared" si="8"/>
        <v>84635.761036087293</v>
      </c>
      <c r="Q18" s="67">
        <f t="shared" si="9"/>
        <v>83064.587690291257</v>
      </c>
      <c r="R18" s="46">
        <f t="shared" si="10"/>
        <v>0.98143605815600676</v>
      </c>
      <c r="S18" s="46">
        <f t="shared" si="11"/>
        <v>0.69845016936584314</v>
      </c>
      <c r="T18" s="46"/>
      <c r="U18" s="66" t="s">
        <v>13</v>
      </c>
      <c r="V18" s="46">
        <v>8.4609035345370156</v>
      </c>
      <c r="W18" s="46">
        <v>8.2436173135282189</v>
      </c>
      <c r="X18" s="46">
        <v>9.5640895703660167</v>
      </c>
      <c r="Y18" s="46"/>
      <c r="Z18" s="46">
        <v>7.9584366744170172</v>
      </c>
      <c r="AA18" s="46">
        <v>11.571367726400791</v>
      </c>
      <c r="AB18" s="46">
        <v>8.6690245286791754</v>
      </c>
      <c r="AD18" s="46">
        <v>7.705479199031716</v>
      </c>
      <c r="AE18" s="46">
        <v>9.0589142840828689</v>
      </c>
      <c r="AF18" s="46">
        <v>8.3070762130758862</v>
      </c>
    </row>
    <row r="19" spans="2:34" x14ac:dyDescent="0.35">
      <c r="B19" s="67"/>
      <c r="C19" s="67"/>
      <c r="D19" s="67"/>
      <c r="E19" s="67"/>
      <c r="F19" s="46"/>
      <c r="G19" s="46"/>
      <c r="I19" s="67"/>
      <c r="J19" s="67"/>
      <c r="K19" s="67"/>
      <c r="L19" s="46"/>
      <c r="M19" s="46"/>
      <c r="O19" s="67"/>
      <c r="P19" s="67"/>
      <c r="Q19" s="67"/>
      <c r="R19" s="46"/>
      <c r="S19" s="46"/>
      <c r="T19" s="46"/>
      <c r="U19" s="96"/>
      <c r="V19" s="96"/>
      <c r="W19" s="96"/>
      <c r="X19" s="96"/>
      <c r="Y19" s="96"/>
      <c r="Z19" s="96"/>
      <c r="AA19" s="96"/>
      <c r="AB19" s="96"/>
      <c r="AC19" s="96"/>
      <c r="AD19" s="96"/>
      <c r="AE19" s="96"/>
      <c r="AF19" s="96"/>
    </row>
    <row r="20" spans="2:34" ht="15" thickBot="1" x14ac:dyDescent="0.4">
      <c r="B20" s="71" t="s">
        <v>135</v>
      </c>
      <c r="C20" s="72">
        <f>SUM(C5:C19)</f>
        <v>559531.32904828049</v>
      </c>
      <c r="D20" s="72">
        <f>SUM(D5:D19)</f>
        <v>498688.8468924092</v>
      </c>
      <c r="E20" s="72">
        <f>SUM(E5:E19)</f>
        <v>319968.65195186093</v>
      </c>
      <c r="F20" s="31">
        <f t="shared" si="3"/>
        <v>0.6416198275653302</v>
      </c>
      <c r="G20" s="31">
        <f t="shared" si="4"/>
        <v>0.57185118212433761</v>
      </c>
      <c r="H20" s="71"/>
      <c r="I20" s="72">
        <f>SUM(I5:I19)</f>
        <v>574558.87366460147</v>
      </c>
      <c r="J20" s="72">
        <f>SUM(J5:J19)</f>
        <v>328879.91551749443</v>
      </c>
      <c r="K20" s="72">
        <f>SUM(K5:K19)</f>
        <v>349598.22232458391</v>
      </c>
      <c r="L20" s="31">
        <f t="shared" si="12"/>
        <v>1.0629965705704136</v>
      </c>
      <c r="M20" s="31">
        <f t="shared" si="13"/>
        <v>0.60846370728696075</v>
      </c>
      <c r="N20" s="71"/>
      <c r="O20" s="72">
        <f>SUM(O5:O19)</f>
        <v>1134090.2027128821</v>
      </c>
      <c r="P20" s="72">
        <f>SUM(P5:P19)</f>
        <v>827568.76240990346</v>
      </c>
      <c r="Q20" s="72">
        <f>SUM(Q5:Q19)</f>
        <v>669566.8742764449</v>
      </c>
      <c r="R20" s="31">
        <f t="shared" si="10"/>
        <v>0.80907702742023202</v>
      </c>
      <c r="S20" s="31">
        <f t="shared" si="11"/>
        <v>0.59040001639619077</v>
      </c>
      <c r="T20" s="104"/>
      <c r="U20" s="73" t="s">
        <v>14</v>
      </c>
      <c r="V20" s="31">
        <v>3.7379913185890117</v>
      </c>
      <c r="W20" s="31">
        <v>99.999999999999929</v>
      </c>
      <c r="X20" s="74">
        <v>4.3882071809162735</v>
      </c>
      <c r="Y20" s="31"/>
      <c r="Z20" s="31">
        <v>4.0377707440752983</v>
      </c>
      <c r="AA20" s="74">
        <v>4.8012606926407839</v>
      </c>
      <c r="AB20" s="31">
        <v>4.6732657418436325</v>
      </c>
      <c r="AC20" s="31"/>
      <c r="AD20" s="73">
        <v>3.5020594535435277</v>
      </c>
      <c r="AE20" s="31">
        <v>3.8150062245420524</v>
      </c>
      <c r="AF20" s="31">
        <v>4.0227630311333566</v>
      </c>
    </row>
    <row r="21" spans="2:34" x14ac:dyDescent="0.35">
      <c r="B21" s="75" t="s">
        <v>235</v>
      </c>
      <c r="C21" s="105"/>
      <c r="D21" s="105"/>
      <c r="E21" s="105"/>
      <c r="F21" s="105"/>
      <c r="G21" s="105"/>
      <c r="H21" s="105"/>
      <c r="I21" s="105"/>
      <c r="J21" s="105"/>
      <c r="K21" s="105"/>
      <c r="L21" s="105"/>
      <c r="M21" s="105"/>
      <c r="N21" s="105"/>
      <c r="O21" s="105"/>
      <c r="P21" s="105"/>
      <c r="Q21" s="105"/>
      <c r="R21" s="105"/>
      <c r="S21" s="105"/>
    </row>
    <row r="22" spans="2:34" x14ac:dyDescent="0.35">
      <c r="B22" s="106"/>
      <c r="C22" s="107"/>
      <c r="D22" s="107"/>
      <c r="E22" s="107"/>
      <c r="F22" s="107"/>
      <c r="G22" s="107"/>
      <c r="H22" s="107"/>
      <c r="I22" s="107"/>
      <c r="J22" s="107"/>
      <c r="K22" s="107"/>
      <c r="L22" s="107"/>
      <c r="M22" s="107"/>
      <c r="N22" s="107"/>
      <c r="O22" s="107"/>
      <c r="P22" s="107"/>
      <c r="Q22" s="107"/>
      <c r="R22" s="107"/>
      <c r="S22" s="107"/>
    </row>
    <row r="23" spans="2:34" x14ac:dyDescent="0.35">
      <c r="B23" s="108"/>
      <c r="C23" s="109"/>
      <c r="D23" s="109"/>
      <c r="E23" s="109"/>
      <c r="F23" s="109"/>
      <c r="G23" s="109"/>
      <c r="H23" s="109"/>
      <c r="I23" s="109"/>
      <c r="J23" s="109"/>
      <c r="K23" s="109"/>
      <c r="L23" s="109"/>
      <c r="M23" s="109"/>
      <c r="N23" s="109"/>
      <c r="O23" s="109"/>
      <c r="P23" s="110"/>
      <c r="Q23" s="109"/>
      <c r="R23" s="109"/>
      <c r="S23" s="109"/>
    </row>
    <row r="24" spans="2:34" x14ac:dyDescent="0.35">
      <c r="B24" s="108"/>
      <c r="C24" s="109"/>
      <c r="D24" s="109"/>
      <c r="E24" s="109"/>
      <c r="F24" s="109"/>
      <c r="G24" s="109"/>
      <c r="H24" s="109"/>
      <c r="I24" s="109"/>
      <c r="J24" s="109"/>
      <c r="K24" s="109"/>
      <c r="L24" s="109"/>
      <c r="M24" s="109"/>
      <c r="N24" s="109"/>
      <c r="O24" s="109"/>
      <c r="P24" s="109"/>
      <c r="Q24" s="109"/>
      <c r="R24" s="109"/>
      <c r="S24" s="109"/>
    </row>
    <row r="25" spans="2:34" x14ac:dyDescent="0.35">
      <c r="B25" s="108"/>
      <c r="C25" s="109"/>
      <c r="D25" s="109"/>
      <c r="E25" s="109"/>
      <c r="F25" s="109"/>
      <c r="G25" s="109"/>
      <c r="H25" s="109"/>
      <c r="I25" s="109"/>
      <c r="J25" s="109"/>
      <c r="K25" s="109"/>
      <c r="L25" s="109"/>
      <c r="M25" s="109"/>
      <c r="N25" s="109"/>
      <c r="O25" s="109"/>
      <c r="P25" s="109"/>
      <c r="Q25" s="109"/>
      <c r="R25" s="109"/>
      <c r="S25" s="109"/>
    </row>
    <row r="26" spans="2:34" x14ac:dyDescent="0.35">
      <c r="B26" s="50" t="s">
        <v>228</v>
      </c>
      <c r="U26" s="51" t="s">
        <v>229</v>
      </c>
      <c r="AH26" s="51"/>
    </row>
    <row r="27" spans="2:34" ht="15" thickBot="1" x14ac:dyDescent="0.4"/>
    <row r="28" spans="2:34" ht="15" thickBot="1" x14ac:dyDescent="0.4">
      <c r="B28" s="52" t="s">
        <v>210</v>
      </c>
      <c r="C28" s="53" t="s">
        <v>180</v>
      </c>
      <c r="D28" s="53"/>
      <c r="E28" s="53"/>
      <c r="F28" s="53"/>
      <c r="G28" s="53"/>
      <c r="H28" s="54"/>
      <c r="I28" s="53" t="s">
        <v>181</v>
      </c>
      <c r="J28" s="102"/>
      <c r="K28" s="102"/>
      <c r="L28" s="102"/>
      <c r="M28" s="102"/>
      <c r="N28" s="54"/>
      <c r="O28" s="53" t="s">
        <v>182</v>
      </c>
      <c r="P28" s="102"/>
      <c r="Q28" s="102"/>
      <c r="R28" s="102"/>
      <c r="S28" s="102"/>
      <c r="U28" s="52" t="s">
        <v>210</v>
      </c>
      <c r="V28" s="53" t="s">
        <v>180</v>
      </c>
      <c r="W28" s="53"/>
      <c r="X28" s="53"/>
      <c r="Y28" s="54"/>
      <c r="Z28" s="53" t="s">
        <v>181</v>
      </c>
      <c r="AA28" s="102"/>
      <c r="AB28" s="102"/>
      <c r="AC28" s="54"/>
      <c r="AD28" s="53" t="s">
        <v>182</v>
      </c>
      <c r="AE28" s="102"/>
      <c r="AF28" s="102"/>
    </row>
    <row r="29" spans="2:34" ht="48.5" thickBot="1" x14ac:dyDescent="0.4">
      <c r="B29" s="59"/>
      <c r="C29" s="60" t="s">
        <v>183</v>
      </c>
      <c r="D29" s="60" t="s">
        <v>184</v>
      </c>
      <c r="E29" s="60" t="s">
        <v>185</v>
      </c>
      <c r="F29" s="60" t="s">
        <v>186</v>
      </c>
      <c r="G29" s="60" t="s">
        <v>187</v>
      </c>
      <c r="H29" s="61"/>
      <c r="I29" s="60" t="s">
        <v>183</v>
      </c>
      <c r="J29" s="60" t="s">
        <v>184</v>
      </c>
      <c r="K29" s="60" t="s">
        <v>185</v>
      </c>
      <c r="L29" s="60" t="s">
        <v>186</v>
      </c>
      <c r="M29" s="60" t="s">
        <v>187</v>
      </c>
      <c r="N29" s="60"/>
      <c r="O29" s="60" t="s">
        <v>183</v>
      </c>
      <c r="P29" s="60" t="s">
        <v>184</v>
      </c>
      <c r="Q29" s="60" t="s">
        <v>185</v>
      </c>
      <c r="R29" s="60" t="s">
        <v>186</v>
      </c>
      <c r="S29" s="60" t="s">
        <v>187</v>
      </c>
      <c r="U29" s="59"/>
      <c r="V29" s="60" t="s">
        <v>183</v>
      </c>
      <c r="W29" s="60" t="s">
        <v>184</v>
      </c>
      <c r="X29" s="60" t="s">
        <v>185</v>
      </c>
      <c r="Y29" s="61"/>
      <c r="Z29" s="60" t="s">
        <v>183</v>
      </c>
      <c r="AA29" s="60" t="s">
        <v>184</v>
      </c>
      <c r="AB29" s="60" t="s">
        <v>185</v>
      </c>
      <c r="AC29" s="60"/>
      <c r="AD29" s="60" t="s">
        <v>183</v>
      </c>
      <c r="AE29" s="60" t="s">
        <v>184</v>
      </c>
      <c r="AF29" s="60" t="s">
        <v>185</v>
      </c>
    </row>
    <row r="30" spans="2:34" x14ac:dyDescent="0.35">
      <c r="B30" s="36" t="s">
        <v>169</v>
      </c>
      <c r="C30" s="67">
        <v>7323.8920660532985</v>
      </c>
      <c r="D30" s="67">
        <v>5795.0962092720129</v>
      </c>
      <c r="E30" s="67">
        <v>3043.2555999678934</v>
      </c>
      <c r="F30" s="46">
        <f t="shared" ref="F30" si="14">E30/D30</f>
        <v>0.5251432400895707</v>
      </c>
      <c r="G30" s="46">
        <f t="shared" ref="G30" si="15">E30/C30</f>
        <v>0.41552436498533002</v>
      </c>
      <c r="I30" s="67">
        <v>17232.453555765151</v>
      </c>
      <c r="J30" s="67">
        <v>11334.673463390194</v>
      </c>
      <c r="K30" s="67">
        <v>8568.5189331665333</v>
      </c>
      <c r="L30" s="46">
        <f t="shared" ref="L30" si="16">K30/J30</f>
        <v>0.75595639881836474</v>
      </c>
      <c r="M30" s="46">
        <f t="shared" ref="M30" si="17">K30/I30</f>
        <v>0.49723151177737651</v>
      </c>
      <c r="O30" s="67">
        <f t="shared" ref="O30" si="18">SUM(C30,I30)</f>
        <v>24556.345621818451</v>
      </c>
      <c r="P30" s="67">
        <f t="shared" ref="P30" si="19">SUM(D30,J30)</f>
        <v>17129.769672662209</v>
      </c>
      <c r="Q30" s="67">
        <f t="shared" ref="Q30" si="20">SUM(E30,K30)</f>
        <v>11611.774533134427</v>
      </c>
      <c r="R30" s="46">
        <f t="shared" ref="R30" si="21">Q30/P30</f>
        <v>0.67787102541524091</v>
      </c>
      <c r="S30" s="46">
        <f t="shared" ref="S30" si="22">Q30/O30</f>
        <v>0.4728624817374007</v>
      </c>
      <c r="U30" s="36" t="s">
        <v>169</v>
      </c>
      <c r="V30" s="46">
        <v>24.647943322968867</v>
      </c>
      <c r="W30" s="46">
        <v>27.295210599061075</v>
      </c>
      <c r="X30" s="46">
        <v>28.769463299342373</v>
      </c>
      <c r="Y30" s="46"/>
      <c r="Z30" s="46">
        <v>16.392894628230174</v>
      </c>
      <c r="AA30" s="46">
        <v>18.550055356857793</v>
      </c>
      <c r="AB30" s="46">
        <v>19.273930748166855</v>
      </c>
      <c r="AC30" s="46"/>
      <c r="AD30" s="46">
        <v>16.299328332380693</v>
      </c>
      <c r="AE30" s="46">
        <v>18.512675622094452</v>
      </c>
      <c r="AF30" s="46">
        <v>19.464042919706714</v>
      </c>
    </row>
    <row r="31" spans="2:34" x14ac:dyDescent="0.35">
      <c r="B31" s="36" t="s">
        <v>170</v>
      </c>
      <c r="C31" s="67">
        <v>77104.517845149312</v>
      </c>
      <c r="D31" s="67">
        <v>69687.756146807573</v>
      </c>
      <c r="E31" s="67">
        <v>44909.651630290558</v>
      </c>
      <c r="F31" s="46">
        <f t="shared" ref="F31:F39" si="23">E31/D31</f>
        <v>0.64444106272673973</v>
      </c>
      <c r="G31" s="46">
        <f t="shared" ref="G31:G39" si="24">E31/C31</f>
        <v>0.58245162391759708</v>
      </c>
      <c r="I31" s="67">
        <v>73243.471528113529</v>
      </c>
      <c r="J31" s="67">
        <v>39056.139241055207</v>
      </c>
      <c r="K31" s="67">
        <v>27129.752612527518</v>
      </c>
      <c r="L31" s="46">
        <f t="shared" ref="L31:L35" si="25">K31/J31</f>
        <v>0.69463477803277451</v>
      </c>
      <c r="M31" s="46">
        <f t="shared" ref="M31:M35" si="26">K31/I31</f>
        <v>0.37040506200083817</v>
      </c>
      <c r="O31" s="67">
        <f t="shared" ref="O31:O39" si="27">SUM(C31,I31)</f>
        <v>150347.98937326286</v>
      </c>
      <c r="P31" s="67">
        <f t="shared" ref="P31:P39" si="28">SUM(D31,J31)</f>
        <v>108743.89538786278</v>
      </c>
      <c r="Q31" s="67">
        <f t="shared" ref="Q31:Q39" si="29">SUM(E31,K31)</f>
        <v>72039.404242818069</v>
      </c>
      <c r="R31" s="46">
        <f t="shared" ref="R31:R39" si="30">Q31/P31</f>
        <v>0.66246849062994473</v>
      </c>
      <c r="S31" s="46">
        <f t="shared" ref="S31:S39" si="31">Q31/O31</f>
        <v>0.47915109834936842</v>
      </c>
      <c r="U31" s="36" t="s">
        <v>170</v>
      </c>
      <c r="V31" s="46">
        <v>7.8928176770162866</v>
      </c>
      <c r="W31" s="46">
        <v>8.0748111588874014</v>
      </c>
      <c r="X31" s="46">
        <v>11.737029689948974</v>
      </c>
      <c r="Y31" s="46"/>
      <c r="Z31" s="46">
        <v>11.344160792703263</v>
      </c>
      <c r="AA31" s="46">
        <v>13.521272178593183</v>
      </c>
      <c r="AB31" s="46">
        <v>11.854462810875894</v>
      </c>
      <c r="AC31" s="46"/>
      <c r="AD31" s="46">
        <v>8.5891129173391931</v>
      </c>
      <c r="AE31" s="46">
        <v>8.5482933462721906</v>
      </c>
      <c r="AF31" s="46">
        <v>10.647287792691047</v>
      </c>
    </row>
    <row r="32" spans="2:34" x14ac:dyDescent="0.35">
      <c r="B32" s="36" t="s">
        <v>171</v>
      </c>
      <c r="C32" s="67">
        <v>67785.824380983919</v>
      </c>
      <c r="D32" s="67">
        <v>64451.664630691899</v>
      </c>
      <c r="E32" s="67">
        <v>53243.17948462291</v>
      </c>
      <c r="F32" s="46">
        <f t="shared" si="23"/>
        <v>0.82609471438335036</v>
      </c>
      <c r="G32" s="46">
        <f t="shared" si="24"/>
        <v>0.78546185682384817</v>
      </c>
      <c r="I32" s="67">
        <v>79168.819421067121</v>
      </c>
      <c r="J32" s="67">
        <v>48055.480668746757</v>
      </c>
      <c r="K32" s="67">
        <v>57691.167022852853</v>
      </c>
      <c r="L32" s="46">
        <f t="shared" si="25"/>
        <v>1.2005117048048328</v>
      </c>
      <c r="M32" s="46">
        <f t="shared" si="26"/>
        <v>0.72871071521247188</v>
      </c>
      <c r="O32" s="67">
        <f t="shared" si="27"/>
        <v>146954.64380205102</v>
      </c>
      <c r="P32" s="67">
        <f t="shared" si="28"/>
        <v>112507.14529943865</v>
      </c>
      <c r="Q32" s="67">
        <f t="shared" si="29"/>
        <v>110934.34650747577</v>
      </c>
      <c r="R32" s="46">
        <f t="shared" si="30"/>
        <v>0.98602045418735973</v>
      </c>
      <c r="S32" s="46">
        <f t="shared" si="31"/>
        <v>0.75488833586575965</v>
      </c>
      <c r="U32" s="36" t="s">
        <v>171</v>
      </c>
      <c r="V32" s="46">
        <v>10.920167078695178</v>
      </c>
      <c r="W32" s="46">
        <v>11.392450160066208</v>
      </c>
      <c r="X32" s="46">
        <v>12.003582031674116</v>
      </c>
      <c r="Y32" s="46"/>
      <c r="Z32" s="46">
        <v>12.654467348002651</v>
      </c>
      <c r="AA32" s="46">
        <v>14.188196835238642</v>
      </c>
      <c r="AB32" s="46">
        <v>14.201341401403822</v>
      </c>
      <c r="AC32" s="46"/>
      <c r="AD32" s="46">
        <v>11.250881723357795</v>
      </c>
      <c r="AE32" s="46">
        <v>11.787124696482968</v>
      </c>
      <c r="AF32" s="46">
        <v>11.813115341870878</v>
      </c>
    </row>
    <row r="33" spans="2:32" x14ac:dyDescent="0.35">
      <c r="B33" s="36" t="s">
        <v>172</v>
      </c>
      <c r="C33" s="67">
        <v>23888.538821726052</v>
      </c>
      <c r="D33" s="67">
        <v>20630.452565634874</v>
      </c>
      <c r="E33" s="67">
        <v>14073.53019990121</v>
      </c>
      <c r="F33" s="46">
        <f t="shared" si="23"/>
        <v>0.68217263557970409</v>
      </c>
      <c r="G33" s="46">
        <f t="shared" si="24"/>
        <v>0.58913315313792536</v>
      </c>
      <c r="I33" s="67">
        <v>30449.831507503914</v>
      </c>
      <c r="J33" s="67">
        <v>17656.173109632236</v>
      </c>
      <c r="K33" s="67">
        <v>21733.729025721401</v>
      </c>
      <c r="L33" s="46">
        <f t="shared" si="25"/>
        <v>1.2309422257456615</v>
      </c>
      <c r="M33" s="46">
        <f t="shared" si="26"/>
        <v>0.71375531323926844</v>
      </c>
      <c r="O33" s="67">
        <f t="shared" si="27"/>
        <v>54338.370329229961</v>
      </c>
      <c r="P33" s="67">
        <f t="shared" si="28"/>
        <v>38286.625675267111</v>
      </c>
      <c r="Q33" s="67">
        <f t="shared" si="29"/>
        <v>35807.259225622613</v>
      </c>
      <c r="R33" s="46">
        <f t="shared" si="30"/>
        <v>0.93524197011579024</v>
      </c>
      <c r="S33" s="46">
        <f t="shared" si="31"/>
        <v>0.6589682209582387</v>
      </c>
      <c r="U33" s="36" t="s">
        <v>172</v>
      </c>
      <c r="V33" s="46">
        <v>9.9105490746872036</v>
      </c>
      <c r="W33" s="46">
        <v>11.704519826051365</v>
      </c>
      <c r="X33" s="46">
        <v>14.787175149492167</v>
      </c>
      <c r="Y33" s="46"/>
      <c r="Z33" s="46">
        <v>11.411649702629767</v>
      </c>
      <c r="AA33" s="46">
        <v>12.575230951801167</v>
      </c>
      <c r="AB33" s="46">
        <v>16.720821346428703</v>
      </c>
      <c r="AC33" s="46"/>
      <c r="AD33" s="46">
        <v>9.4764102992489132</v>
      </c>
      <c r="AE33" s="46">
        <v>10.754829750821383</v>
      </c>
      <c r="AF33" s="46">
        <v>14.969785308173226</v>
      </c>
    </row>
    <row r="34" spans="2:32" x14ac:dyDescent="0.35">
      <c r="B34" s="36" t="s">
        <v>173</v>
      </c>
      <c r="C34" s="67">
        <v>126087.43157097825</v>
      </c>
      <c r="D34" s="67">
        <v>113297.86537850695</v>
      </c>
      <c r="E34" s="67">
        <v>71386.695512580933</v>
      </c>
      <c r="F34" s="46">
        <f t="shared" si="23"/>
        <v>0.63007979253705582</v>
      </c>
      <c r="G34" s="46">
        <f t="shared" si="24"/>
        <v>0.56616821060706035</v>
      </c>
      <c r="I34" s="67">
        <v>147805.25364855354</v>
      </c>
      <c r="J34" s="67">
        <v>93443.553920557533</v>
      </c>
      <c r="K34" s="67">
        <v>97374.034553872989</v>
      </c>
      <c r="L34" s="46">
        <f t="shared" si="25"/>
        <v>1.0420626192862592</v>
      </c>
      <c r="M34" s="46">
        <f t="shared" si="26"/>
        <v>0.6587995497467618</v>
      </c>
      <c r="O34" s="67">
        <f t="shared" si="27"/>
        <v>273892.68521953176</v>
      </c>
      <c r="P34" s="67">
        <f t="shared" si="28"/>
        <v>206741.4192990645</v>
      </c>
      <c r="Q34" s="67">
        <f t="shared" si="29"/>
        <v>168760.73006645392</v>
      </c>
      <c r="R34" s="46">
        <f t="shared" si="30"/>
        <v>0.81628892090718841</v>
      </c>
      <c r="S34" s="46">
        <f t="shared" si="31"/>
        <v>0.6161563969157775</v>
      </c>
      <c r="U34" s="36" t="s">
        <v>173</v>
      </c>
      <c r="V34" s="46">
        <v>10.448854550944164</v>
      </c>
      <c r="W34" s="46">
        <v>11.358526593511646</v>
      </c>
      <c r="X34" s="46">
        <v>11.200042692480325</v>
      </c>
      <c r="Y34" s="46"/>
      <c r="Z34" s="46">
        <v>8.859127638582688</v>
      </c>
      <c r="AA34" s="46">
        <v>10.394917275424984</v>
      </c>
      <c r="AB34" s="46">
        <v>10.577823446462695</v>
      </c>
      <c r="AC34" s="46"/>
      <c r="AD34" s="46">
        <v>9.2005205235135534</v>
      </c>
      <c r="AE34" s="46">
        <v>10.26402215782886</v>
      </c>
      <c r="AF34" s="46">
        <v>10.049969326676559</v>
      </c>
    </row>
    <row r="35" spans="2:32" x14ac:dyDescent="0.35">
      <c r="B35" s="36" t="s">
        <v>174</v>
      </c>
      <c r="C35" s="67">
        <v>91158.160036982837</v>
      </c>
      <c r="D35" s="67">
        <v>80514.266503208928</v>
      </c>
      <c r="E35" s="67">
        <v>43166.17661527115</v>
      </c>
      <c r="F35" s="46">
        <f t="shared" si="23"/>
        <v>0.5361307814131393</v>
      </c>
      <c r="G35" s="46">
        <f t="shared" si="24"/>
        <v>0.47353058242683538</v>
      </c>
      <c r="I35" s="67">
        <v>45352.824819927249</v>
      </c>
      <c r="J35" s="67">
        <v>23790.563440430164</v>
      </c>
      <c r="K35" s="67">
        <v>22537.989011571408</v>
      </c>
      <c r="L35" s="46">
        <f t="shared" si="25"/>
        <v>0.94734994688145535</v>
      </c>
      <c r="M35" s="46">
        <f t="shared" si="26"/>
        <v>0.49694785498054805</v>
      </c>
      <c r="O35" s="67">
        <f t="shared" si="27"/>
        <v>136510.98485691007</v>
      </c>
      <c r="P35" s="67">
        <f t="shared" si="28"/>
        <v>104304.8299436391</v>
      </c>
      <c r="Q35" s="67">
        <f t="shared" si="29"/>
        <v>65704.165626842558</v>
      </c>
      <c r="R35" s="46">
        <f t="shared" si="30"/>
        <v>0.62992447868757062</v>
      </c>
      <c r="S35" s="46">
        <f t="shared" si="31"/>
        <v>0.48131046520331855</v>
      </c>
      <c r="U35" s="36" t="s">
        <v>174</v>
      </c>
      <c r="V35" s="46">
        <v>9.5779879999153543</v>
      </c>
      <c r="W35" s="46">
        <v>9.6721249770395534</v>
      </c>
      <c r="X35" s="46">
        <v>11.452730281884847</v>
      </c>
      <c r="Y35" s="46"/>
      <c r="Z35" s="46">
        <v>16.149574340219399</v>
      </c>
      <c r="AA35" s="46">
        <v>18.371996310636803</v>
      </c>
      <c r="AB35" s="46">
        <v>17.840056040696268</v>
      </c>
      <c r="AC35" s="46"/>
      <c r="AD35" s="46">
        <v>9.1697426774290882</v>
      </c>
      <c r="AE35" s="46">
        <v>8.5564753700587239</v>
      </c>
      <c r="AF35" s="46">
        <v>10.795173066380084</v>
      </c>
    </row>
    <row r="36" spans="2:32" x14ac:dyDescent="0.35">
      <c r="B36" s="36" t="s">
        <v>175</v>
      </c>
      <c r="C36" s="67">
        <v>8775.3994054098639</v>
      </c>
      <c r="D36" s="67">
        <v>7856.881482843658</v>
      </c>
      <c r="E36" s="67">
        <v>4260.6966369706442</v>
      </c>
      <c r="F36" s="46">
        <f t="shared" si="23"/>
        <v>0.54228852074125489</v>
      </c>
      <c r="G36" s="46">
        <f t="shared" si="24"/>
        <v>0.48552737489578052</v>
      </c>
      <c r="I36" s="67"/>
      <c r="J36" s="67"/>
      <c r="K36" s="67"/>
      <c r="L36" s="46"/>
      <c r="M36" s="46"/>
      <c r="O36" s="67">
        <f t="shared" si="27"/>
        <v>8775.3994054098639</v>
      </c>
      <c r="P36" s="67">
        <f t="shared" si="28"/>
        <v>7856.881482843658</v>
      </c>
      <c r="Q36" s="67">
        <f t="shared" si="29"/>
        <v>4260.6966369706442</v>
      </c>
      <c r="R36" s="46">
        <f t="shared" si="30"/>
        <v>0.54228852074125489</v>
      </c>
      <c r="S36" s="46">
        <f t="shared" si="31"/>
        <v>0.48552737489578052</v>
      </c>
      <c r="U36" s="36" t="s">
        <v>175</v>
      </c>
      <c r="V36" s="46">
        <v>38.82676613795423</v>
      </c>
      <c r="W36" s="46">
        <v>43.663658757393328</v>
      </c>
      <c r="X36" s="46">
        <v>40.829423292020557</v>
      </c>
      <c r="Y36" s="46"/>
      <c r="Z36" s="46"/>
      <c r="AA36" s="46"/>
      <c r="AB36" s="46"/>
      <c r="AC36" s="46"/>
      <c r="AD36" s="46">
        <v>38.826766137954216</v>
      </c>
      <c r="AE36" s="46">
        <v>43.663658757393328</v>
      </c>
      <c r="AF36" s="46">
        <v>40.829423292020557</v>
      </c>
    </row>
    <row r="37" spans="2:32" x14ac:dyDescent="0.35">
      <c r="B37" s="36" t="s">
        <v>176</v>
      </c>
      <c r="C37" s="67">
        <v>9602.812958774517</v>
      </c>
      <c r="D37" s="67">
        <v>9355.8376671494771</v>
      </c>
      <c r="E37" s="67">
        <v>4479.4075206504795</v>
      </c>
      <c r="F37" s="46">
        <f t="shared" si="23"/>
        <v>0.47878209092690027</v>
      </c>
      <c r="G37" s="46">
        <f t="shared" si="24"/>
        <v>0.46646826715055878</v>
      </c>
      <c r="I37" s="67">
        <v>7839.1831781156916</v>
      </c>
      <c r="J37" s="67">
        <v>3605.5270343399866</v>
      </c>
      <c r="K37" s="67">
        <v>2624.5529415329952</v>
      </c>
      <c r="L37" s="46">
        <f t="shared" ref="L37:L39" si="32">K37/J37</f>
        <v>0.72792490987754732</v>
      </c>
      <c r="M37" s="46">
        <f t="shared" ref="M37:M39" si="33">K37/I37</f>
        <v>0.33479928736195963</v>
      </c>
      <c r="O37" s="67">
        <f t="shared" si="27"/>
        <v>17441.996136890208</v>
      </c>
      <c r="P37" s="67">
        <f t="shared" si="28"/>
        <v>12961.364701489463</v>
      </c>
      <c r="Q37" s="67">
        <f t="shared" si="29"/>
        <v>7103.9604621834751</v>
      </c>
      <c r="R37" s="46">
        <f t="shared" si="30"/>
        <v>0.5480873832187686</v>
      </c>
      <c r="S37" s="46">
        <f t="shared" si="31"/>
        <v>0.40729056504940059</v>
      </c>
      <c r="U37" s="36" t="s">
        <v>176</v>
      </c>
      <c r="V37" s="46">
        <v>27.724418486910984</v>
      </c>
      <c r="W37" s="46">
        <v>27.878087411259024</v>
      </c>
      <c r="X37" s="46">
        <v>28.876425041489572</v>
      </c>
      <c r="Y37" s="46"/>
      <c r="Z37" s="46">
        <v>28.223952433731004</v>
      </c>
      <c r="AA37" s="46">
        <v>29.148170170975344</v>
      </c>
      <c r="AB37" s="46">
        <v>29.641405071863215</v>
      </c>
      <c r="AC37" s="46"/>
      <c r="AD37" s="46">
        <v>25.853395515438372</v>
      </c>
      <c r="AE37" s="46">
        <v>23.387757697645924</v>
      </c>
      <c r="AF37" s="46">
        <v>24.670072792038741</v>
      </c>
    </row>
    <row r="38" spans="2:32" x14ac:dyDescent="0.35">
      <c r="B38" s="36" t="s">
        <v>177</v>
      </c>
      <c r="C38" s="67">
        <v>76444.928528855802</v>
      </c>
      <c r="D38" s="67">
        <v>65791.825711481346</v>
      </c>
      <c r="E38" s="67">
        <v>46374.149409491212</v>
      </c>
      <c r="F38" s="46">
        <f t="shared" si="23"/>
        <v>0.70486187163823377</v>
      </c>
      <c r="G38" s="46">
        <f t="shared" si="24"/>
        <v>0.60663474087736613</v>
      </c>
      <c r="I38" s="67">
        <v>90033.197253025864</v>
      </c>
      <c r="J38" s="67">
        <v>52784.715831593297</v>
      </c>
      <c r="K38" s="67">
        <v>65598.111143521048</v>
      </c>
      <c r="L38" s="46">
        <f t="shared" si="32"/>
        <v>1.2427482105389782</v>
      </c>
      <c r="M38" s="46">
        <f t="shared" si="33"/>
        <v>0.72859915170141765</v>
      </c>
      <c r="O38" s="67">
        <f t="shared" si="27"/>
        <v>166478.12578188168</v>
      </c>
      <c r="P38" s="67">
        <f t="shared" si="28"/>
        <v>118576.54154307465</v>
      </c>
      <c r="Q38" s="67">
        <f t="shared" si="29"/>
        <v>111972.26055301225</v>
      </c>
      <c r="R38" s="46">
        <f t="shared" si="30"/>
        <v>0.94430364636951991</v>
      </c>
      <c r="S38" s="46">
        <f t="shared" si="31"/>
        <v>0.67259443261463325</v>
      </c>
      <c r="U38" s="36" t="s">
        <v>177</v>
      </c>
      <c r="V38" s="46">
        <v>10.454467152946018</v>
      </c>
      <c r="W38" s="46">
        <v>10.416019900969298</v>
      </c>
      <c r="X38" s="46">
        <v>10.648227451873623</v>
      </c>
      <c r="Y38" s="46"/>
      <c r="Z38" s="46">
        <v>9.170759551953255</v>
      </c>
      <c r="AA38" s="46">
        <v>11.740952317492512</v>
      </c>
      <c r="AB38" s="46">
        <v>9.1223456371807075</v>
      </c>
      <c r="AC38" s="46"/>
      <c r="AD38" s="46">
        <v>9.1747047978755969</v>
      </c>
      <c r="AE38" s="46">
        <v>9.780039265313679</v>
      </c>
      <c r="AF38" s="46">
        <v>9.1925520420488915</v>
      </c>
    </row>
    <row r="39" spans="2:32" x14ac:dyDescent="0.35">
      <c r="B39" s="36" t="s">
        <v>178</v>
      </c>
      <c r="C39" s="67">
        <v>71359.823433366735</v>
      </c>
      <c r="D39" s="67">
        <v>61307.200596812472</v>
      </c>
      <c r="E39" s="67">
        <v>35031.909342113999</v>
      </c>
      <c r="F39" s="46">
        <f t="shared" si="23"/>
        <v>0.57141590222821892</v>
      </c>
      <c r="G39" s="46">
        <f t="shared" si="24"/>
        <v>0.49091922676666305</v>
      </c>
      <c r="I39" s="67">
        <v>83433.838752529293</v>
      </c>
      <c r="J39" s="67">
        <v>39153.088807748922</v>
      </c>
      <c r="K39" s="67">
        <v>46340.367079816926</v>
      </c>
      <c r="L39" s="46">
        <f t="shared" si="32"/>
        <v>1.1835686146592233</v>
      </c>
      <c r="M39" s="46">
        <f t="shared" si="33"/>
        <v>0.55541453890508086</v>
      </c>
      <c r="O39" s="67">
        <f t="shared" si="27"/>
        <v>154793.66218589601</v>
      </c>
      <c r="P39" s="67">
        <f t="shared" si="28"/>
        <v>100460.28940456139</v>
      </c>
      <c r="Q39" s="67">
        <f t="shared" si="29"/>
        <v>81372.276421930932</v>
      </c>
      <c r="R39" s="46">
        <f t="shared" si="30"/>
        <v>0.80999444560863698</v>
      </c>
      <c r="S39" s="46">
        <f t="shared" si="31"/>
        <v>0.52568222285618327</v>
      </c>
      <c r="U39" s="36" t="s">
        <v>178</v>
      </c>
      <c r="V39" s="46">
        <v>8.2973736195766055</v>
      </c>
      <c r="W39" s="46">
        <v>9.3391067080240528</v>
      </c>
      <c r="X39" s="46">
        <v>11.022390067351671</v>
      </c>
      <c r="Y39" s="46"/>
      <c r="Z39" s="46">
        <v>11.438125213862792</v>
      </c>
      <c r="AA39" s="46">
        <v>13.931134441321708</v>
      </c>
      <c r="AB39" s="46">
        <v>12.933145292822362</v>
      </c>
      <c r="AC39" s="46"/>
      <c r="AD39" s="46">
        <v>8.6547744740363886</v>
      </c>
      <c r="AE39" s="46">
        <v>9.9441539732151991</v>
      </c>
      <c r="AF39" s="46">
        <v>10.183432216521206</v>
      </c>
    </row>
    <row r="41" spans="2:32" ht="15" thickBot="1" x14ac:dyDescent="0.4">
      <c r="B41" s="71" t="s">
        <v>14</v>
      </c>
      <c r="C41" s="72">
        <f>SUM(C30:C39)</f>
        <v>559531.3290482806</v>
      </c>
      <c r="D41" s="72">
        <f t="shared" ref="D41:E41" si="34">SUM(D30:D39)</f>
        <v>498688.84689240914</v>
      </c>
      <c r="E41" s="72">
        <f t="shared" si="34"/>
        <v>319968.65195186099</v>
      </c>
      <c r="F41" s="31">
        <f t="shared" ref="F41" si="35">E41/D41</f>
        <v>0.64161982756533031</v>
      </c>
      <c r="G41" s="31">
        <f t="shared" ref="G41" si="36">E41/C41</f>
        <v>0.57185118212433761</v>
      </c>
      <c r="H41" s="72"/>
      <c r="I41" s="72">
        <f>SUM(I30:I39)</f>
        <v>574558.87366460147</v>
      </c>
      <c r="J41" s="72">
        <f t="shared" ref="J41:K41" si="37">SUM(J30:J39)</f>
        <v>328879.91551749432</v>
      </c>
      <c r="K41" s="72">
        <f t="shared" si="37"/>
        <v>349598.22232458368</v>
      </c>
      <c r="L41" s="31">
        <f t="shared" ref="L41" si="38">K41/J41</f>
        <v>1.0629965705704132</v>
      </c>
      <c r="M41" s="31">
        <f t="shared" ref="M41" si="39">K41/I41</f>
        <v>0.60846370728696031</v>
      </c>
      <c r="N41" s="72"/>
      <c r="O41" s="72">
        <f>SUM(O30:O39)</f>
        <v>1134090.2027128818</v>
      </c>
      <c r="P41" s="72">
        <f t="shared" ref="P41:Q41" si="40">SUM(P30:P39)</f>
        <v>827568.76240990346</v>
      </c>
      <c r="Q41" s="72">
        <f t="shared" si="40"/>
        <v>669566.87427644455</v>
      </c>
      <c r="R41" s="31">
        <f t="shared" ref="R41" si="41">Q41/P41</f>
        <v>0.80907702742023158</v>
      </c>
      <c r="S41" s="31">
        <f t="shared" ref="S41" si="42">Q41/O41</f>
        <v>0.59040001639619055</v>
      </c>
      <c r="U41" s="73" t="s">
        <v>14</v>
      </c>
      <c r="V41" s="31">
        <v>3.7379913185890117</v>
      </c>
      <c r="W41" s="31">
        <v>99.999999999999929</v>
      </c>
      <c r="X41" s="74">
        <v>4.3882071809162735</v>
      </c>
      <c r="Y41" s="31"/>
      <c r="Z41" s="31">
        <v>4.0377707440752983</v>
      </c>
      <c r="AA41" s="74">
        <v>4.8012606926407839</v>
      </c>
      <c r="AB41" s="31">
        <v>4.6732657418436325</v>
      </c>
      <c r="AC41" s="31"/>
      <c r="AD41" s="74">
        <v>3.5020594535435277</v>
      </c>
      <c r="AE41" s="31">
        <v>3.8150062245420524</v>
      </c>
      <c r="AF41" s="31">
        <v>4.0227630311333566</v>
      </c>
    </row>
    <row r="42" spans="2:32" x14ac:dyDescent="0.35">
      <c r="B42" s="75" t="s">
        <v>235</v>
      </c>
      <c r="C42" s="105"/>
      <c r="D42" s="105"/>
      <c r="E42" s="105"/>
      <c r="F42" s="105"/>
      <c r="G42" s="105"/>
      <c r="H42" s="105"/>
      <c r="I42" s="105"/>
      <c r="J42" s="105"/>
      <c r="K42" s="105"/>
      <c r="L42" s="105"/>
      <c r="M42" s="105"/>
      <c r="N42" s="105"/>
      <c r="O42" s="105"/>
      <c r="P42" s="105"/>
      <c r="Q42" s="105"/>
      <c r="R42" s="105"/>
      <c r="S42" s="105"/>
    </row>
    <row r="43" spans="2:32" x14ac:dyDescent="0.35">
      <c r="B43" s="106"/>
      <c r="C43" s="107"/>
      <c r="D43" s="107"/>
      <c r="E43" s="107"/>
      <c r="F43" s="107"/>
      <c r="G43" s="107"/>
      <c r="H43" s="107"/>
      <c r="I43" s="107"/>
      <c r="J43" s="107"/>
      <c r="K43" s="107"/>
      <c r="L43" s="107"/>
      <c r="M43" s="107"/>
      <c r="N43" s="107"/>
      <c r="O43" s="107"/>
      <c r="P43" s="107"/>
      <c r="Q43" s="107"/>
      <c r="R43" s="107"/>
      <c r="S43" s="107"/>
    </row>
  </sheetData>
  <mergeCells count="17">
    <mergeCell ref="V28:X28"/>
    <mergeCell ref="Z28:AB28"/>
    <mergeCell ref="AD28:AF28"/>
    <mergeCell ref="B42:S43"/>
    <mergeCell ref="B21:S22"/>
    <mergeCell ref="B28:B29"/>
    <mergeCell ref="C28:G28"/>
    <mergeCell ref="I28:M28"/>
    <mergeCell ref="O28:S28"/>
    <mergeCell ref="U28:U29"/>
    <mergeCell ref="Z3:AB3"/>
    <mergeCell ref="AD3:AF3"/>
    <mergeCell ref="B3:B4"/>
    <mergeCell ref="C3:G3"/>
    <mergeCell ref="I3:M3"/>
    <mergeCell ref="O3:S3"/>
    <mergeCell ref="V3:X3"/>
  </mergeCells>
  <pageMargins left="0.7" right="0.7" top="0.75" bottom="0.75" header="0.3" footer="0.3"/>
  <pageSetup scale="97"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AU41"/>
  <sheetViews>
    <sheetView view="pageBreakPreview" zoomScaleNormal="100" zoomScaleSheetLayoutView="100" workbookViewId="0">
      <pane xSplit="2" ySplit="2" topLeftCell="X3" activePane="bottomRight" state="frozen"/>
      <selection activeCell="G24" sqref="G24"/>
      <selection pane="topRight" activeCell="G24" sqref="G24"/>
      <selection pane="bottomLeft" activeCell="G24" sqref="G24"/>
      <selection pane="bottomRight" activeCell="AA15" sqref="AA15"/>
    </sheetView>
  </sheetViews>
  <sheetFormatPr defaultRowHeight="14.5" x14ac:dyDescent="0.35"/>
  <cols>
    <col min="1" max="1" width="8.7265625" style="49"/>
    <col min="2" max="2" width="10.1796875" style="49" customWidth="1"/>
    <col min="3" max="20" width="8.7265625" style="49"/>
    <col min="21" max="21" width="13.54296875" style="49" customWidth="1"/>
    <col min="22" max="43" width="8.7265625" style="49"/>
    <col min="44" max="44" width="18.54296875" style="49" customWidth="1"/>
    <col min="45" max="45" width="8.7265625" style="49"/>
    <col min="46" max="46" width="11.6328125" style="49" customWidth="1"/>
    <col min="47" max="16384" width="8.7265625" style="49"/>
  </cols>
  <sheetData>
    <row r="1" spans="2:47" x14ac:dyDescent="0.35">
      <c r="B1" s="47" t="s">
        <v>191</v>
      </c>
      <c r="U1" s="49" t="s">
        <v>215</v>
      </c>
      <c r="AH1" s="51"/>
      <c r="AU1" s="51"/>
    </row>
    <row r="2" spans="2:47" ht="15" thickBot="1" x14ac:dyDescent="0.4"/>
    <row r="3" spans="2:47" ht="15" thickBot="1" x14ac:dyDescent="0.4">
      <c r="B3" s="52" t="s">
        <v>179</v>
      </c>
      <c r="C3" s="53" t="s">
        <v>180</v>
      </c>
      <c r="D3" s="53"/>
      <c r="E3" s="53"/>
      <c r="F3" s="53"/>
      <c r="G3" s="53"/>
      <c r="H3" s="54"/>
      <c r="I3" s="53" t="s">
        <v>181</v>
      </c>
      <c r="J3" s="102"/>
      <c r="K3" s="102"/>
      <c r="L3" s="102"/>
      <c r="M3" s="102"/>
      <c r="N3" s="54"/>
      <c r="O3" s="53" t="s">
        <v>182</v>
      </c>
      <c r="P3" s="102"/>
      <c r="Q3" s="102"/>
      <c r="R3" s="102"/>
      <c r="S3" s="102"/>
      <c r="T3" s="103"/>
      <c r="U3" s="57" t="s">
        <v>179</v>
      </c>
      <c r="V3" s="53" t="s">
        <v>180</v>
      </c>
      <c r="W3" s="53"/>
      <c r="X3" s="53"/>
      <c r="Y3" s="54"/>
      <c r="Z3" s="53" t="s">
        <v>181</v>
      </c>
      <c r="AA3" s="53"/>
      <c r="AB3" s="53"/>
      <c r="AC3" s="54"/>
      <c r="AD3" s="53" t="s">
        <v>182</v>
      </c>
      <c r="AE3" s="53"/>
      <c r="AF3" s="53"/>
    </row>
    <row r="4" spans="2:47" ht="48.5" thickBot="1" x14ac:dyDescent="0.4">
      <c r="B4" s="59"/>
      <c r="C4" s="60" t="s">
        <v>183</v>
      </c>
      <c r="D4" s="60" t="s">
        <v>184</v>
      </c>
      <c r="E4" s="60" t="s">
        <v>185</v>
      </c>
      <c r="F4" s="60" t="s">
        <v>186</v>
      </c>
      <c r="G4" s="60" t="s">
        <v>187</v>
      </c>
      <c r="H4" s="61"/>
      <c r="I4" s="60" t="s">
        <v>183</v>
      </c>
      <c r="J4" s="60" t="s">
        <v>184</v>
      </c>
      <c r="K4" s="60" t="s">
        <v>185</v>
      </c>
      <c r="L4" s="60" t="s">
        <v>186</v>
      </c>
      <c r="M4" s="60" t="s">
        <v>187</v>
      </c>
      <c r="N4" s="60"/>
      <c r="O4" s="60" t="s">
        <v>183</v>
      </c>
      <c r="P4" s="60" t="s">
        <v>184</v>
      </c>
      <c r="Q4" s="60" t="s">
        <v>185</v>
      </c>
      <c r="R4" s="60" t="s">
        <v>186</v>
      </c>
      <c r="S4" s="60" t="s">
        <v>187</v>
      </c>
      <c r="T4" s="62"/>
      <c r="U4" s="63"/>
      <c r="V4" s="60" t="s">
        <v>183</v>
      </c>
      <c r="W4" s="60" t="s">
        <v>184</v>
      </c>
      <c r="X4" s="60" t="s">
        <v>185</v>
      </c>
      <c r="Y4" s="61"/>
      <c r="Z4" s="60" t="s">
        <v>183</v>
      </c>
      <c r="AA4" s="60" t="s">
        <v>184</v>
      </c>
      <c r="AB4" s="60" t="s">
        <v>185</v>
      </c>
      <c r="AC4" s="60"/>
      <c r="AD4" s="60" t="s">
        <v>183</v>
      </c>
      <c r="AE4" s="60" t="s">
        <v>184</v>
      </c>
      <c r="AF4" s="60" t="s">
        <v>185</v>
      </c>
      <c r="AR4" s="58"/>
      <c r="AS4" s="58"/>
    </row>
    <row r="5" spans="2:47" x14ac:dyDescent="0.35">
      <c r="B5" s="36" t="s">
        <v>59</v>
      </c>
      <c r="C5" s="36">
        <v>145.944345173915</v>
      </c>
      <c r="D5" s="36">
        <v>145.944345173915</v>
      </c>
      <c r="E5" s="36">
        <v>86.571039401414964</v>
      </c>
      <c r="F5" s="85">
        <f>E5/D5</f>
        <v>0.59317844277044329</v>
      </c>
      <c r="G5" s="85">
        <f>E5/C5</f>
        <v>0.59317844277044329</v>
      </c>
      <c r="I5" s="36">
        <v>414.77204621210097</v>
      </c>
      <c r="J5" s="36">
        <v>0</v>
      </c>
      <c r="K5" s="36">
        <v>0</v>
      </c>
      <c r="L5" s="85"/>
      <c r="M5" s="85"/>
      <c r="O5" s="36">
        <f>SUM(C5,I5)</f>
        <v>560.71639138601597</v>
      </c>
      <c r="P5" s="36">
        <f>SUM(D5,J5)</f>
        <v>145.944345173915</v>
      </c>
      <c r="Q5" s="36">
        <f>SUM(E5,K5)</f>
        <v>86.571039401414964</v>
      </c>
      <c r="R5" s="85">
        <f>Q5/P5</f>
        <v>0.59317844277044329</v>
      </c>
      <c r="S5" s="85">
        <f>Q5/O5</f>
        <v>0.15439363059714187</v>
      </c>
      <c r="T5" s="85"/>
      <c r="U5" s="66" t="s">
        <v>0</v>
      </c>
      <c r="V5" s="85">
        <v>99.999999999999872</v>
      </c>
      <c r="W5" s="85">
        <v>99.999999999999872</v>
      </c>
      <c r="X5" s="85">
        <v>99.999999999999972</v>
      </c>
      <c r="Y5" s="85"/>
      <c r="Z5" s="85">
        <v>100.00000000000004</v>
      </c>
      <c r="AA5" s="85"/>
      <c r="AB5" s="85"/>
      <c r="AD5" s="85">
        <v>77.914756211079222</v>
      </c>
      <c r="AE5" s="85">
        <v>99.999999999999872</v>
      </c>
      <c r="AF5" s="85">
        <v>99.999999999999972</v>
      </c>
      <c r="AR5" s="64"/>
    </row>
    <row r="6" spans="2:47" x14ac:dyDescent="0.35">
      <c r="B6" s="36" t="s">
        <v>60</v>
      </c>
      <c r="C6" s="36">
        <v>1426.1114309889811</v>
      </c>
      <c r="D6" s="36">
        <v>1110.7860955388533</v>
      </c>
      <c r="E6" s="36">
        <v>522.32512338082995</v>
      </c>
      <c r="F6" s="85">
        <f t="shared" ref="F6:F20" si="0">E6/D6</f>
        <v>0.47023015995482453</v>
      </c>
      <c r="G6" s="85">
        <f t="shared" ref="G6:G20" si="1">E6/C6</f>
        <v>0.36625828250924786</v>
      </c>
      <c r="I6" s="36">
        <v>1811.0104951603842</v>
      </c>
      <c r="J6" s="36">
        <v>1031.0239915443055</v>
      </c>
      <c r="K6" s="36">
        <v>452.30741990198987</v>
      </c>
      <c r="L6" s="85">
        <f t="shared" ref="L6:L16" si="2">K6/J6</f>
        <v>0.43869727922092988</v>
      </c>
      <c r="M6" s="85">
        <f t="shared" ref="M6:M16" si="3">K6/I6</f>
        <v>0.24975416824513391</v>
      </c>
      <c r="O6" s="36">
        <f t="shared" ref="O6:O18" si="4">SUM(C6,I6)</f>
        <v>3237.1219261493652</v>
      </c>
      <c r="P6" s="36">
        <f t="shared" ref="P6:P18" si="5">SUM(D6,J6)</f>
        <v>2141.8100870831586</v>
      </c>
      <c r="Q6" s="36">
        <f t="shared" ref="Q6:Q18" si="6">SUM(E6,K6)</f>
        <v>974.63254328281982</v>
      </c>
      <c r="R6" s="85">
        <f t="shared" ref="R6:R20" si="7">Q6/P6</f>
        <v>0.45505086989768129</v>
      </c>
      <c r="S6" s="85">
        <f t="shared" ref="S6:S20" si="8">Q6/O6</f>
        <v>0.30107996100170648</v>
      </c>
      <c r="T6" s="85"/>
      <c r="U6" s="66" t="s">
        <v>1</v>
      </c>
      <c r="V6" s="85">
        <v>43.309991295439829</v>
      </c>
      <c r="W6" s="85">
        <v>49.009081077364755</v>
      </c>
      <c r="X6" s="85">
        <v>48.80517765497909</v>
      </c>
      <c r="Y6" s="85"/>
      <c r="Z6" s="85">
        <v>38.050642008698304</v>
      </c>
      <c r="AA6" s="85">
        <v>47.20885297113233</v>
      </c>
      <c r="AB6" s="85">
        <v>33.285379935207359</v>
      </c>
      <c r="AD6" s="85">
        <v>33.775011928271745</v>
      </c>
      <c r="AE6" s="85">
        <v>35.573882196941106</v>
      </c>
      <c r="AF6" s="85">
        <v>32.070119897253463</v>
      </c>
      <c r="AR6" s="64"/>
      <c r="AS6" s="111"/>
    </row>
    <row r="7" spans="2:47" x14ac:dyDescent="0.35">
      <c r="B7" s="36" t="s">
        <v>61</v>
      </c>
      <c r="C7" s="36">
        <v>541.15808151394901</v>
      </c>
      <c r="D7" s="36">
        <v>517.69108136712896</v>
      </c>
      <c r="E7" s="36">
        <v>451.27739549105581</v>
      </c>
      <c r="F7" s="85">
        <f t="shared" si="0"/>
        <v>0.87171174419175512</v>
      </c>
      <c r="G7" s="85">
        <f t="shared" si="1"/>
        <v>0.83391047996281953</v>
      </c>
      <c r="I7" s="36">
        <v>1790.3911908469024</v>
      </c>
      <c r="J7" s="36">
        <v>1075.1543532787646</v>
      </c>
      <c r="K7" s="36">
        <v>650.46413302016731</v>
      </c>
      <c r="L7" s="85">
        <f t="shared" si="2"/>
        <v>0.6049960464155939</v>
      </c>
      <c r="M7" s="85">
        <f t="shared" si="3"/>
        <v>0.36330838553359984</v>
      </c>
      <c r="O7" s="36">
        <f t="shared" si="4"/>
        <v>2331.5492723608513</v>
      </c>
      <c r="P7" s="36">
        <f t="shared" si="5"/>
        <v>1592.8454346458934</v>
      </c>
      <c r="Q7" s="36">
        <f t="shared" si="6"/>
        <v>1101.7415285112231</v>
      </c>
      <c r="R7" s="85">
        <f t="shared" si="7"/>
        <v>0.69168138009332469</v>
      </c>
      <c r="S7" s="85">
        <f t="shared" si="8"/>
        <v>0.47253624084711504</v>
      </c>
      <c r="T7" s="85"/>
      <c r="U7" s="66" t="s">
        <v>2</v>
      </c>
      <c r="V7" s="85">
        <v>62.009374392207675</v>
      </c>
      <c r="W7" s="85">
        <v>64.828269894738668</v>
      </c>
      <c r="X7" s="85">
        <v>66.282501212272635</v>
      </c>
      <c r="Y7" s="85"/>
      <c r="Z7" s="85">
        <v>44.554832915051925</v>
      </c>
      <c r="AA7" s="85">
        <v>62.737708855227879</v>
      </c>
      <c r="AB7" s="85">
        <v>51.290644173533792</v>
      </c>
      <c r="AD7" s="85">
        <v>36.557054986714931</v>
      </c>
      <c r="AE7" s="85">
        <v>47.181972274550368</v>
      </c>
      <c r="AF7" s="85">
        <v>40.32279921638311</v>
      </c>
      <c r="AR7" s="64"/>
      <c r="AS7" s="111"/>
    </row>
    <row r="8" spans="2:47" x14ac:dyDescent="0.35">
      <c r="B8" s="36" t="s">
        <v>62</v>
      </c>
      <c r="C8" s="36">
        <v>100756.54648747017</v>
      </c>
      <c r="D8" s="36">
        <v>98862.967290679459</v>
      </c>
      <c r="E8" s="36">
        <v>68771.216541600501</v>
      </c>
      <c r="F8" s="85">
        <f t="shared" si="0"/>
        <v>0.69562161066233819</v>
      </c>
      <c r="G8" s="85">
        <f t="shared" si="1"/>
        <v>0.68254836969975663</v>
      </c>
      <c r="I8" s="36">
        <v>23340.538567302268</v>
      </c>
      <c r="J8" s="36">
        <v>13223.022479225603</v>
      </c>
      <c r="K8" s="36">
        <v>20147.490672648342</v>
      </c>
      <c r="L8" s="85">
        <f t="shared" si="2"/>
        <v>1.5236675808652385</v>
      </c>
      <c r="M8" s="85">
        <f t="shared" si="3"/>
        <v>0.86319733430971202</v>
      </c>
      <c r="O8" s="36">
        <f t="shared" si="4"/>
        <v>124097.08505477244</v>
      </c>
      <c r="P8" s="36">
        <f t="shared" si="5"/>
        <v>112085.98976990506</v>
      </c>
      <c r="Q8" s="36">
        <f t="shared" si="6"/>
        <v>88918.707214248847</v>
      </c>
      <c r="R8" s="85">
        <f t="shared" si="7"/>
        <v>0.79330795398055542</v>
      </c>
      <c r="S8" s="85">
        <f t="shared" si="8"/>
        <v>0.71652534928602885</v>
      </c>
      <c r="T8" s="85"/>
      <c r="U8" s="66" t="s">
        <v>3</v>
      </c>
      <c r="V8" s="85">
        <v>16.251193282895731</v>
      </c>
      <c r="W8" s="85">
        <v>16.518564123154423</v>
      </c>
      <c r="X8" s="85">
        <v>17.16481330277448</v>
      </c>
      <c r="Y8" s="85"/>
      <c r="Z8" s="85">
        <v>22.678175464894863</v>
      </c>
      <c r="AA8" s="85">
        <v>21.333897374208927</v>
      </c>
      <c r="AB8" s="85">
        <v>24.85764818091678</v>
      </c>
      <c r="AD8" s="85">
        <v>15.507806783764503</v>
      </c>
      <c r="AE8" s="85">
        <v>15.220886368685482</v>
      </c>
      <c r="AF8" s="85">
        <v>16.741991229324302</v>
      </c>
      <c r="AR8" s="64"/>
      <c r="AS8" s="111"/>
    </row>
    <row r="9" spans="2:47" x14ac:dyDescent="0.35">
      <c r="B9" s="36" t="s">
        <v>63</v>
      </c>
      <c r="C9" s="36">
        <v>20487.345117292487</v>
      </c>
      <c r="D9" s="36">
        <v>17181.829366627837</v>
      </c>
      <c r="E9" s="36">
        <v>18828.275576240161</v>
      </c>
      <c r="F9" s="85">
        <f t="shared" si="0"/>
        <v>1.0958248492916713</v>
      </c>
      <c r="G9" s="85">
        <f t="shared" si="1"/>
        <v>0.91901978848142818</v>
      </c>
      <c r="I9" s="36">
        <v>6260.6060630450074</v>
      </c>
      <c r="J9" s="36">
        <v>4073.9387688614461</v>
      </c>
      <c r="K9" s="36">
        <v>3512.1730189300715</v>
      </c>
      <c r="L9" s="85">
        <f t="shared" si="2"/>
        <v>0.86210746361110069</v>
      </c>
      <c r="M9" s="85">
        <f t="shared" si="3"/>
        <v>0.56099569012362283</v>
      </c>
      <c r="O9" s="36">
        <f t="shared" si="4"/>
        <v>26747.951180337495</v>
      </c>
      <c r="P9" s="36">
        <f t="shared" si="5"/>
        <v>21255.768135489285</v>
      </c>
      <c r="Q9" s="36">
        <f t="shared" si="6"/>
        <v>22340.448595170234</v>
      </c>
      <c r="R9" s="85">
        <f t="shared" si="7"/>
        <v>1.0510299346872312</v>
      </c>
      <c r="S9" s="85">
        <f t="shared" si="8"/>
        <v>0.83522092755996835</v>
      </c>
      <c r="T9" s="85"/>
      <c r="U9" s="66" t="s">
        <v>4</v>
      </c>
      <c r="V9" s="85">
        <v>20.557699501013317</v>
      </c>
      <c r="W9" s="85">
        <v>22.628066151910819</v>
      </c>
      <c r="X9" s="85">
        <v>24.478383155329826</v>
      </c>
      <c r="Y9" s="85"/>
      <c r="Z9" s="85">
        <v>29.241787062656133</v>
      </c>
      <c r="AA9" s="85">
        <v>34.780000869378135</v>
      </c>
      <c r="AB9" s="85">
        <v>37.718778633258268</v>
      </c>
      <c r="AD9" s="85">
        <v>18.43551912388137</v>
      </c>
      <c r="AE9" s="85">
        <v>20.430079741882658</v>
      </c>
      <c r="AF9" s="85">
        <v>23.708552504341924</v>
      </c>
      <c r="AR9" s="64"/>
      <c r="AS9" s="111"/>
    </row>
    <row r="10" spans="2:47" x14ac:dyDescent="0.35">
      <c r="B10" s="36" t="s">
        <v>64</v>
      </c>
      <c r="C10" s="36">
        <v>135.30976625433686</v>
      </c>
      <c r="D10" s="36">
        <v>39.035543673527293</v>
      </c>
      <c r="E10" s="36">
        <v>19.787224915747252</v>
      </c>
      <c r="F10" s="85">
        <f t="shared" si="0"/>
        <v>0.50690276229369746</v>
      </c>
      <c r="G10" s="85">
        <f t="shared" si="1"/>
        <v>0.14623648730982156</v>
      </c>
      <c r="I10" s="36">
        <v>60.908179543111579</v>
      </c>
      <c r="J10" s="36">
        <v>0.74916345692358766</v>
      </c>
      <c r="K10" s="36">
        <v>33.186921648428005</v>
      </c>
      <c r="L10" s="85">
        <f t="shared" si="2"/>
        <v>44.298639157746543</v>
      </c>
      <c r="M10" s="85">
        <f t="shared" si="3"/>
        <v>0.5448680603717253</v>
      </c>
      <c r="O10" s="36">
        <f t="shared" si="4"/>
        <v>196.21794579744844</v>
      </c>
      <c r="P10" s="36">
        <f t="shared" si="5"/>
        <v>39.784707130450883</v>
      </c>
      <c r="Q10" s="36">
        <f t="shared" si="6"/>
        <v>52.974146564175257</v>
      </c>
      <c r="R10" s="85">
        <f t="shared" si="7"/>
        <v>1.3315203349487343</v>
      </c>
      <c r="S10" s="85">
        <f t="shared" si="8"/>
        <v>0.26997605315295337</v>
      </c>
      <c r="T10" s="85"/>
      <c r="U10" s="66" t="s">
        <v>5</v>
      </c>
      <c r="V10" s="85">
        <v>83.923469662408309</v>
      </c>
      <c r="W10" s="85">
        <v>71.411660051986587</v>
      </c>
      <c r="X10" s="85">
        <v>87.275613398241845</v>
      </c>
      <c r="Y10" s="85"/>
      <c r="Z10" s="85">
        <v>53.682670403210707</v>
      </c>
      <c r="AA10" s="85">
        <v>99.999999999999858</v>
      </c>
      <c r="AB10" s="85">
        <v>63.412134638416283</v>
      </c>
      <c r="AD10" s="85">
        <v>71.50562331939301</v>
      </c>
      <c r="AE10" s="85">
        <v>70.024625317027215</v>
      </c>
      <c r="AF10" s="85">
        <v>70.034273440197197</v>
      </c>
      <c r="AR10" s="64"/>
      <c r="AS10" s="111"/>
    </row>
    <row r="11" spans="2:47" x14ac:dyDescent="0.35">
      <c r="B11" s="36" t="s">
        <v>65</v>
      </c>
      <c r="C11" s="36">
        <v>1357.6306602382729</v>
      </c>
      <c r="D11" s="36">
        <v>1332.8428311894065</v>
      </c>
      <c r="E11" s="36">
        <v>913.68864463413945</v>
      </c>
      <c r="F11" s="85">
        <f t="shared" si="0"/>
        <v>0.68551866975851838</v>
      </c>
      <c r="G11" s="85">
        <f t="shared" si="1"/>
        <v>0.67300236462970076</v>
      </c>
      <c r="I11" s="36">
        <v>2416.4326109414883</v>
      </c>
      <c r="J11" s="36">
        <v>1367.5967923751509</v>
      </c>
      <c r="K11" s="36">
        <v>962.82381927240021</v>
      </c>
      <c r="L11" s="85">
        <f t="shared" si="2"/>
        <v>0.70402608768936348</v>
      </c>
      <c r="M11" s="85">
        <f t="shared" si="3"/>
        <v>0.39844844623962661</v>
      </c>
      <c r="O11" s="36">
        <f t="shared" si="4"/>
        <v>3774.0632711797612</v>
      </c>
      <c r="P11" s="36">
        <f t="shared" si="5"/>
        <v>2700.4396235645572</v>
      </c>
      <c r="Q11" s="36">
        <f t="shared" si="6"/>
        <v>1876.5124639065398</v>
      </c>
      <c r="R11" s="85">
        <f t="shared" si="7"/>
        <v>0.69489147157067688</v>
      </c>
      <c r="S11" s="85">
        <f t="shared" si="8"/>
        <v>0.49721277283195825</v>
      </c>
      <c r="T11" s="85"/>
      <c r="U11" s="66" t="s">
        <v>6</v>
      </c>
      <c r="V11" s="85">
        <v>42.863215309302767</v>
      </c>
      <c r="W11" s="85">
        <v>43.719784188712637</v>
      </c>
      <c r="X11" s="85">
        <v>42.030012303379571</v>
      </c>
      <c r="Y11" s="85"/>
      <c r="Z11" s="85">
        <v>43.027946305231289</v>
      </c>
      <c r="AA11" s="85">
        <v>55.901323790443634</v>
      </c>
      <c r="AB11" s="85">
        <v>45.657388603876811</v>
      </c>
      <c r="AD11" s="85">
        <v>30.173320810049688</v>
      </c>
      <c r="AE11" s="85">
        <v>34.040505970920343</v>
      </c>
      <c r="AF11" s="85">
        <v>29.749120149432827</v>
      </c>
      <c r="AR11" s="64"/>
      <c r="AS11" s="111"/>
      <c r="AT11" s="89"/>
    </row>
    <row r="12" spans="2:47" x14ac:dyDescent="0.35">
      <c r="B12" s="36" t="s">
        <v>66</v>
      </c>
      <c r="C12" s="36">
        <v>1201.7502440484541</v>
      </c>
      <c r="D12" s="36">
        <v>1201.7502440484541</v>
      </c>
      <c r="E12" s="36">
        <v>494.28530012670308</v>
      </c>
      <c r="F12" s="85">
        <f t="shared" si="0"/>
        <v>0.4113045140407508</v>
      </c>
      <c r="G12" s="85">
        <f t="shared" si="1"/>
        <v>0.4113045140407508</v>
      </c>
      <c r="I12" s="36">
        <v>2704.6906744070252</v>
      </c>
      <c r="J12" s="36">
        <v>2115.2122279166174</v>
      </c>
      <c r="K12" s="36">
        <v>1230.2687451763486</v>
      </c>
      <c r="L12" s="85">
        <f t="shared" si="2"/>
        <v>0.58162898688804587</v>
      </c>
      <c r="M12" s="85">
        <f t="shared" si="3"/>
        <v>0.4548648600809303</v>
      </c>
      <c r="O12" s="36">
        <f t="shared" si="4"/>
        <v>3906.4409184554793</v>
      </c>
      <c r="P12" s="36">
        <f t="shared" si="5"/>
        <v>3316.9624719650715</v>
      </c>
      <c r="Q12" s="36">
        <f t="shared" si="6"/>
        <v>1724.5540453030517</v>
      </c>
      <c r="R12" s="85">
        <f t="shared" si="7"/>
        <v>0.51991967345996903</v>
      </c>
      <c r="S12" s="85">
        <f t="shared" si="8"/>
        <v>0.4414642589769161</v>
      </c>
      <c r="T12" s="85"/>
      <c r="U12" s="66" t="s">
        <v>7</v>
      </c>
      <c r="V12" s="85">
        <v>36.271363441797192</v>
      </c>
      <c r="W12" s="85">
        <v>36.271363441797192</v>
      </c>
      <c r="X12" s="85">
        <v>53.77213183301258</v>
      </c>
      <c r="Y12" s="85"/>
      <c r="Z12" s="85">
        <v>38.98789507613504</v>
      </c>
      <c r="AA12" s="85">
        <v>45.393384607183627</v>
      </c>
      <c r="AB12" s="85">
        <v>41.476144945736472</v>
      </c>
      <c r="AD12" s="85">
        <v>34.689464435458653</v>
      </c>
      <c r="AE12" s="85">
        <v>37.624150593853898</v>
      </c>
      <c r="AF12" s="85">
        <v>41.019604178422533</v>
      </c>
    </row>
    <row r="13" spans="2:47" x14ac:dyDescent="0.35">
      <c r="B13" s="36" t="s">
        <v>67</v>
      </c>
      <c r="C13" s="36">
        <v>13554.597435421016</v>
      </c>
      <c r="D13" s="36">
        <v>11194.24549064745</v>
      </c>
      <c r="E13" s="36">
        <v>4850.9044728635517</v>
      </c>
      <c r="F13" s="85">
        <f t="shared" si="0"/>
        <v>0.43333911847085876</v>
      </c>
      <c r="G13" s="85">
        <f t="shared" si="1"/>
        <v>0.35787890389035953</v>
      </c>
      <c r="I13" s="36">
        <v>11239.744589804091</v>
      </c>
      <c r="J13" s="36">
        <v>8048.9232215210104</v>
      </c>
      <c r="K13" s="36">
        <v>4779.8898972411762</v>
      </c>
      <c r="L13" s="85">
        <f t="shared" si="2"/>
        <v>0.59385457727573121</v>
      </c>
      <c r="M13" s="85">
        <f t="shared" si="3"/>
        <v>0.4252667717714117</v>
      </c>
      <c r="O13" s="36">
        <f t="shared" si="4"/>
        <v>24794.342025225109</v>
      </c>
      <c r="P13" s="36">
        <f t="shared" si="5"/>
        <v>19243.168712168459</v>
      </c>
      <c r="Q13" s="36">
        <f t="shared" si="6"/>
        <v>9630.7943701047279</v>
      </c>
      <c r="R13" s="85">
        <f t="shared" si="7"/>
        <v>0.50047861213286948</v>
      </c>
      <c r="S13" s="85">
        <f t="shared" si="8"/>
        <v>0.38842710003381464</v>
      </c>
      <c r="T13" s="85"/>
      <c r="U13" s="66" t="s">
        <v>8</v>
      </c>
      <c r="V13" s="85">
        <v>22.288979277868819</v>
      </c>
      <c r="W13" s="85">
        <v>25.729163397911968</v>
      </c>
      <c r="X13" s="85">
        <v>20.261408280164137</v>
      </c>
      <c r="Y13" s="85"/>
      <c r="Z13" s="85">
        <v>20.571453887302944</v>
      </c>
      <c r="AA13" s="85">
        <v>25.642247967588105</v>
      </c>
      <c r="AB13" s="85">
        <v>31.059523381197106</v>
      </c>
      <c r="AD13" s="85">
        <v>18.488906253593797</v>
      </c>
      <c r="AE13" s="85">
        <v>21.656019982092907</v>
      </c>
      <c r="AF13" s="85">
        <v>22.081624612155252</v>
      </c>
    </row>
    <row r="14" spans="2:47" x14ac:dyDescent="0.35">
      <c r="B14" s="36" t="s">
        <v>68</v>
      </c>
      <c r="C14" s="36">
        <v>5662.5151456386602</v>
      </c>
      <c r="D14" s="36">
        <v>5512.9281834245467</v>
      </c>
      <c r="E14" s="36">
        <v>2363.20730837165</v>
      </c>
      <c r="F14" s="85">
        <f t="shared" si="0"/>
        <v>0.4286664418152572</v>
      </c>
      <c r="G14" s="85">
        <f t="shared" si="1"/>
        <v>0.41734233774046886</v>
      </c>
      <c r="I14" s="36">
        <v>11438.539962688601</v>
      </c>
      <c r="J14" s="36">
        <v>2353.2656205148755</v>
      </c>
      <c r="K14" s="36">
        <v>1330.3053486709682</v>
      </c>
      <c r="L14" s="85">
        <f t="shared" si="2"/>
        <v>0.56530182444084154</v>
      </c>
      <c r="M14" s="85">
        <f t="shared" si="3"/>
        <v>0.11630027547311932</v>
      </c>
      <c r="O14" s="36">
        <f t="shared" si="4"/>
        <v>17101.055108327262</v>
      </c>
      <c r="P14" s="36">
        <f t="shared" si="5"/>
        <v>7866.1938039394227</v>
      </c>
      <c r="Q14" s="36">
        <f t="shared" si="6"/>
        <v>3693.5126570426182</v>
      </c>
      <c r="R14" s="85">
        <f t="shared" si="7"/>
        <v>0.46954254485732244</v>
      </c>
      <c r="S14" s="85">
        <f t="shared" si="8"/>
        <v>0.21598156567801965</v>
      </c>
      <c r="T14" s="85"/>
      <c r="U14" s="66" t="s">
        <v>9</v>
      </c>
      <c r="V14" s="85">
        <v>32.270722503702778</v>
      </c>
      <c r="W14" s="85">
        <v>32.863059610574808</v>
      </c>
      <c r="X14" s="85">
        <v>31.689278581295195</v>
      </c>
      <c r="Y14" s="85"/>
      <c r="Z14" s="85">
        <v>33.715191399289402</v>
      </c>
      <c r="AA14" s="85">
        <v>37.453175193140645</v>
      </c>
      <c r="AB14" s="85">
        <v>36.750599838878401</v>
      </c>
      <c r="AD14" s="85">
        <v>27.920780069009037</v>
      </c>
      <c r="AE14" s="85">
        <v>30.075029744959426</v>
      </c>
      <c r="AF14" s="85">
        <v>26.905266191790261</v>
      </c>
    </row>
    <row r="15" spans="2:47" x14ac:dyDescent="0.35">
      <c r="B15" s="36" t="s">
        <v>69</v>
      </c>
      <c r="C15" s="36">
        <v>3921.2614338485628</v>
      </c>
      <c r="D15" s="36">
        <v>3921.2614338485628</v>
      </c>
      <c r="E15" s="36">
        <v>1637.5163788133457</v>
      </c>
      <c r="F15" s="85">
        <f t="shared" si="0"/>
        <v>0.41759938898187365</v>
      </c>
      <c r="G15" s="85">
        <f t="shared" si="1"/>
        <v>0.41759938898187365</v>
      </c>
      <c r="I15" s="36">
        <v>6721.9050489335814</v>
      </c>
      <c r="J15" s="36">
        <v>2897.7262334614843</v>
      </c>
      <c r="K15" s="36">
        <v>2401.2164502168639</v>
      </c>
      <c r="L15" s="85">
        <f t="shared" si="2"/>
        <v>0.82865538589837262</v>
      </c>
      <c r="M15" s="85">
        <f t="shared" si="3"/>
        <v>0.35722260768884451</v>
      </c>
      <c r="O15" s="36">
        <f t="shared" si="4"/>
        <v>10643.166482782144</v>
      </c>
      <c r="P15" s="36">
        <f t="shared" si="5"/>
        <v>6818.9876673100471</v>
      </c>
      <c r="Q15" s="36">
        <f t="shared" si="6"/>
        <v>4038.7328290302094</v>
      </c>
      <c r="R15" s="85">
        <f t="shared" si="7"/>
        <v>0.59227747960180843</v>
      </c>
      <c r="S15" s="85">
        <f t="shared" si="8"/>
        <v>0.3794672229889311</v>
      </c>
      <c r="T15" s="85"/>
      <c r="U15" s="66" t="s">
        <v>10</v>
      </c>
      <c r="V15" s="85">
        <v>28.004092557866901</v>
      </c>
      <c r="W15" s="85">
        <v>28.004092557866905</v>
      </c>
      <c r="X15" s="85">
        <v>30.790595258955911</v>
      </c>
      <c r="Y15" s="85"/>
      <c r="Z15" s="85">
        <v>33.011027162763988</v>
      </c>
      <c r="AA15" s="85">
        <v>24.955382088230373</v>
      </c>
      <c r="AB15" s="85">
        <v>30.400334834345781</v>
      </c>
      <c r="AD15" s="85">
        <v>25.846256883090508</v>
      </c>
      <c r="AE15" s="85">
        <v>22.598618465258383</v>
      </c>
      <c r="AF15" s="85">
        <v>23.810619278134784</v>
      </c>
    </row>
    <row r="16" spans="2:47" x14ac:dyDescent="0.35">
      <c r="B16" s="36" t="s">
        <v>70</v>
      </c>
      <c r="C16" s="36">
        <v>1960.6232604740308</v>
      </c>
      <c r="D16" s="36">
        <v>1769.2436469119602</v>
      </c>
      <c r="E16" s="36">
        <v>1045.8642658351164</v>
      </c>
      <c r="F16" s="85">
        <f t="shared" si="0"/>
        <v>0.59113636929575475</v>
      </c>
      <c r="G16" s="85">
        <f t="shared" si="1"/>
        <v>0.53343459037727214</v>
      </c>
      <c r="I16" s="36">
        <v>4390.791375693434</v>
      </c>
      <c r="J16" s="36">
        <v>3223.530472091913</v>
      </c>
      <c r="K16" s="36">
        <v>1373.8386200026823</v>
      </c>
      <c r="L16" s="85">
        <f t="shared" si="2"/>
        <v>0.42619067258611287</v>
      </c>
      <c r="M16" s="85">
        <f t="shared" si="3"/>
        <v>0.3128908896942782</v>
      </c>
      <c r="O16" s="36">
        <f t="shared" si="4"/>
        <v>6351.4146361674648</v>
      </c>
      <c r="P16" s="36">
        <f t="shared" si="5"/>
        <v>4992.7741190038732</v>
      </c>
      <c r="Q16" s="36">
        <f t="shared" si="6"/>
        <v>2419.7028858377989</v>
      </c>
      <c r="R16" s="85">
        <f t="shared" si="7"/>
        <v>0.48464096876078239</v>
      </c>
      <c r="S16" s="85">
        <f t="shared" si="8"/>
        <v>0.38097070093000296</v>
      </c>
      <c r="T16" s="85"/>
      <c r="U16" s="66" t="s">
        <v>11</v>
      </c>
      <c r="V16" s="85">
        <v>41.138868020617707</v>
      </c>
      <c r="W16" s="85">
        <v>42.016891400493776</v>
      </c>
      <c r="X16" s="85">
        <v>53.346944586582609</v>
      </c>
      <c r="Y16" s="85"/>
      <c r="Z16" s="85">
        <v>41.693574201889334</v>
      </c>
      <c r="AA16" s="85">
        <v>40.244625666456976</v>
      </c>
      <c r="AB16" s="85">
        <v>57.869982035328285</v>
      </c>
      <c r="AD16" s="85">
        <v>38.160928332916896</v>
      </c>
      <c r="AE16" s="85">
        <v>36.931285207280887</v>
      </c>
      <c r="AF16" s="85">
        <v>48.922984478200149</v>
      </c>
    </row>
    <row r="17" spans="2:34" x14ac:dyDescent="0.35">
      <c r="B17" s="36" t="s">
        <v>71</v>
      </c>
      <c r="C17" s="36">
        <v>529.80334426407433</v>
      </c>
      <c r="D17" s="36">
        <v>468.20682117505669</v>
      </c>
      <c r="E17" s="36">
        <v>266.7833835103375</v>
      </c>
      <c r="F17" s="85">
        <f t="shared" si="0"/>
        <v>0.56979815638053366</v>
      </c>
      <c r="G17" s="85">
        <f t="shared" si="1"/>
        <v>0.50355171668633791</v>
      </c>
      <c r="I17" s="36"/>
      <c r="J17" s="36"/>
      <c r="K17" s="36"/>
      <c r="L17" s="85"/>
      <c r="M17" s="85"/>
      <c r="O17" s="36">
        <f t="shared" si="4"/>
        <v>529.80334426407433</v>
      </c>
      <c r="P17" s="36">
        <f t="shared" si="5"/>
        <v>468.20682117505669</v>
      </c>
      <c r="Q17" s="36">
        <f t="shared" si="6"/>
        <v>266.7833835103375</v>
      </c>
      <c r="R17" s="85">
        <f t="shared" si="7"/>
        <v>0.56979815638053366</v>
      </c>
      <c r="S17" s="85">
        <f t="shared" si="8"/>
        <v>0.50355171668633791</v>
      </c>
      <c r="T17" s="85"/>
      <c r="U17" s="66" t="s">
        <v>12</v>
      </c>
      <c r="V17" s="85">
        <v>70.458416765693798</v>
      </c>
      <c r="W17" s="85">
        <v>69.583220676577909</v>
      </c>
      <c r="X17" s="85">
        <v>73.085755149429303</v>
      </c>
      <c r="Y17" s="85"/>
      <c r="AD17" s="85">
        <v>70.458416765693798</v>
      </c>
      <c r="AE17" s="85">
        <v>69.583220676577909</v>
      </c>
      <c r="AF17" s="85">
        <v>73.085755149429303</v>
      </c>
    </row>
    <row r="18" spans="2:34" x14ac:dyDescent="0.35">
      <c r="B18" s="36" t="s">
        <v>72</v>
      </c>
      <c r="C18" s="36">
        <v>101.90414617320354</v>
      </c>
      <c r="D18" s="36">
        <v>30.38535557017121</v>
      </c>
      <c r="E18" s="36">
        <v>10.263631565153206</v>
      </c>
      <c r="F18" s="85">
        <f t="shared" si="0"/>
        <v>0.33778217738642624</v>
      </c>
      <c r="G18" s="85">
        <f t="shared" si="1"/>
        <v>0.10071848840878768</v>
      </c>
      <c r="I18" s="36">
        <v>151.18453602282091</v>
      </c>
      <c r="J18" s="36">
        <v>0</v>
      </c>
      <c r="K18" s="36">
        <v>365.88547590145208</v>
      </c>
      <c r="L18" s="85"/>
      <c r="M18" s="85">
        <f t="shared" ref="M18" si="9">K18/I18</f>
        <v>2.4201250043603841</v>
      </c>
      <c r="O18" s="36">
        <f t="shared" si="4"/>
        <v>253.08868219602445</v>
      </c>
      <c r="P18" s="36">
        <f t="shared" si="5"/>
        <v>30.38535557017121</v>
      </c>
      <c r="Q18" s="36">
        <f t="shared" si="6"/>
        <v>376.1491074666053</v>
      </c>
      <c r="R18" s="85">
        <f t="shared" si="7"/>
        <v>12.379289312508968</v>
      </c>
      <c r="S18" s="85">
        <f t="shared" si="8"/>
        <v>1.4862344068600706</v>
      </c>
      <c r="T18" s="85"/>
      <c r="U18" s="66" t="s">
        <v>13</v>
      </c>
      <c r="V18" s="85">
        <v>75.743999340650106</v>
      </c>
      <c r="W18" s="85">
        <v>100.00000000000003</v>
      </c>
      <c r="X18" s="85">
        <v>100</v>
      </c>
      <c r="Y18" s="85"/>
      <c r="Z18" s="85">
        <v>77.714545730927881</v>
      </c>
      <c r="AA18" s="85"/>
      <c r="AB18" s="85">
        <v>85.393832661573541</v>
      </c>
      <c r="AD18" s="85">
        <v>54.73720021642999</v>
      </c>
      <c r="AE18" s="85">
        <v>100.00000000000003</v>
      </c>
      <c r="AF18" s="85">
        <v>83.049413309520276</v>
      </c>
    </row>
    <row r="19" spans="2:34" x14ac:dyDescent="0.35">
      <c r="B19" s="36"/>
      <c r="C19" s="36"/>
      <c r="D19" s="36"/>
      <c r="E19" s="36"/>
      <c r="F19" s="85"/>
      <c r="G19" s="85"/>
      <c r="I19" s="36"/>
      <c r="J19" s="36"/>
      <c r="K19" s="36"/>
      <c r="L19" s="85"/>
      <c r="M19" s="85"/>
      <c r="O19" s="36"/>
      <c r="P19" s="36"/>
      <c r="Q19" s="36"/>
      <c r="R19" s="85"/>
      <c r="S19" s="85"/>
      <c r="T19" s="85"/>
      <c r="U19" s="96"/>
      <c r="V19" s="96"/>
      <c r="W19" s="96"/>
      <c r="X19" s="96"/>
      <c r="Y19" s="96"/>
      <c r="Z19" s="96"/>
      <c r="AA19" s="96"/>
      <c r="AB19" s="96"/>
      <c r="AC19" s="96"/>
      <c r="AD19" s="96"/>
      <c r="AE19" s="96"/>
      <c r="AF19" s="96"/>
    </row>
    <row r="20" spans="2:34" ht="15" thickBot="1" x14ac:dyDescent="0.4">
      <c r="B20" s="71" t="s">
        <v>73</v>
      </c>
      <c r="C20" s="72">
        <f>SUM(C5:C19)</f>
        <v>151782.50089880012</v>
      </c>
      <c r="D20" s="72">
        <f>SUM(D5:D19)</f>
        <v>143289.11772987634</v>
      </c>
      <c r="E20" s="72">
        <f>SUM(E5:E19)</f>
        <v>100261.96628674971</v>
      </c>
      <c r="F20" s="31">
        <f t="shared" si="0"/>
        <v>0.69971794003058962</v>
      </c>
      <c r="G20" s="31">
        <f t="shared" si="1"/>
        <v>0.66056340943807912</v>
      </c>
      <c r="H20" s="71"/>
      <c r="I20" s="72">
        <f>SUM(I5:I19)</f>
        <v>72741.515340600803</v>
      </c>
      <c r="J20" s="72">
        <f>SUM(J5:J19)</f>
        <v>39410.1433242481</v>
      </c>
      <c r="K20" s="72">
        <f>SUM(K5:K19)</f>
        <v>37239.850522630892</v>
      </c>
      <c r="L20" s="31">
        <f t="shared" ref="L20" si="10">K20/J20</f>
        <v>0.94493060368339543</v>
      </c>
      <c r="M20" s="31">
        <f t="shared" ref="M20" si="11">K20/I20</f>
        <v>0.51194768693312342</v>
      </c>
      <c r="N20" s="71"/>
      <c r="O20" s="72">
        <f>SUM(O5:O19)</f>
        <v>224524.01623940095</v>
      </c>
      <c r="P20" s="72">
        <f>SUM(P5:P19)</f>
        <v>182699.26105412445</v>
      </c>
      <c r="Q20" s="72">
        <f>SUM(Q5:Q19)</f>
        <v>137501.81680938057</v>
      </c>
      <c r="R20" s="31">
        <f t="shared" si="7"/>
        <v>0.75261287876060878</v>
      </c>
      <c r="S20" s="31">
        <f t="shared" si="8"/>
        <v>0.61241473902180643</v>
      </c>
      <c r="T20" s="104"/>
      <c r="U20" s="73" t="s">
        <v>14</v>
      </c>
      <c r="V20" s="31">
        <v>11.437549216646085</v>
      </c>
      <c r="W20" s="31">
        <v>12.011267599409006</v>
      </c>
      <c r="X20" s="73">
        <v>12.737593897581784</v>
      </c>
      <c r="Y20" s="31"/>
      <c r="Z20" s="31">
        <v>10.942065813231189</v>
      </c>
      <c r="AA20" s="74">
        <v>11.178299423907276</v>
      </c>
      <c r="AB20" s="31">
        <v>14.982532787165951</v>
      </c>
      <c r="AC20" s="31"/>
      <c r="AD20" s="74">
        <v>9.5248190654903482</v>
      </c>
      <c r="AE20" s="31">
        <v>10.12700147792159</v>
      </c>
      <c r="AF20" s="31">
        <v>11.69870434412762</v>
      </c>
    </row>
    <row r="21" spans="2:34" x14ac:dyDescent="0.35">
      <c r="B21" s="75" t="s">
        <v>235</v>
      </c>
      <c r="C21" s="105"/>
      <c r="D21" s="105"/>
      <c r="E21" s="105"/>
      <c r="F21" s="105"/>
      <c r="G21" s="105"/>
      <c r="H21" s="105"/>
      <c r="I21" s="105"/>
      <c r="J21" s="105"/>
      <c r="K21" s="105"/>
      <c r="L21" s="105"/>
      <c r="M21" s="105"/>
      <c r="N21" s="105"/>
      <c r="O21" s="105"/>
      <c r="P21" s="105"/>
      <c r="Q21" s="105"/>
      <c r="R21" s="105"/>
      <c r="S21" s="105"/>
    </row>
    <row r="22" spans="2:34" x14ac:dyDescent="0.35">
      <c r="B22" s="106"/>
      <c r="C22" s="107"/>
      <c r="D22" s="107"/>
      <c r="E22" s="107"/>
      <c r="F22" s="107"/>
      <c r="G22" s="107"/>
      <c r="H22" s="107"/>
      <c r="I22" s="107"/>
      <c r="J22" s="107"/>
      <c r="K22" s="107"/>
      <c r="L22" s="107"/>
      <c r="M22" s="107"/>
      <c r="N22" s="107"/>
      <c r="O22" s="107"/>
      <c r="P22" s="107"/>
      <c r="Q22" s="107"/>
      <c r="R22" s="107"/>
      <c r="S22" s="107"/>
    </row>
    <row r="23" spans="2:34" x14ac:dyDescent="0.35">
      <c r="P23" s="112"/>
    </row>
    <row r="24" spans="2:34" x14ac:dyDescent="0.35">
      <c r="B24" s="47" t="s">
        <v>214</v>
      </c>
      <c r="U24" s="51" t="s">
        <v>216</v>
      </c>
      <c r="AH24" s="51"/>
    </row>
    <row r="25" spans="2:34" ht="15" thickBot="1" x14ac:dyDescent="0.4"/>
    <row r="26" spans="2:34" ht="15" thickBot="1" x14ac:dyDescent="0.4">
      <c r="B26" s="52" t="s">
        <v>210</v>
      </c>
      <c r="C26" s="53" t="s">
        <v>180</v>
      </c>
      <c r="D26" s="53"/>
      <c r="E26" s="53"/>
      <c r="F26" s="53"/>
      <c r="G26" s="53"/>
      <c r="H26" s="54"/>
      <c r="I26" s="53" t="s">
        <v>181</v>
      </c>
      <c r="J26" s="102"/>
      <c r="K26" s="102"/>
      <c r="L26" s="102"/>
      <c r="M26" s="102"/>
      <c r="N26" s="54"/>
      <c r="O26" s="53" t="s">
        <v>182</v>
      </c>
      <c r="P26" s="102"/>
      <c r="Q26" s="102"/>
      <c r="R26" s="102"/>
      <c r="S26" s="102"/>
      <c r="U26" s="52" t="s">
        <v>210</v>
      </c>
      <c r="V26" s="53" t="s">
        <v>180</v>
      </c>
      <c r="W26" s="53"/>
      <c r="X26" s="53"/>
      <c r="Y26" s="54"/>
      <c r="Z26" s="53" t="s">
        <v>181</v>
      </c>
      <c r="AA26" s="102"/>
      <c r="AB26" s="102"/>
      <c r="AC26" s="54"/>
      <c r="AD26" s="53" t="s">
        <v>182</v>
      </c>
      <c r="AE26" s="102"/>
      <c r="AF26" s="102"/>
    </row>
    <row r="27" spans="2:34" ht="48.5" thickBot="1" x14ac:dyDescent="0.4">
      <c r="B27" s="59"/>
      <c r="C27" s="60" t="s">
        <v>183</v>
      </c>
      <c r="D27" s="60" t="s">
        <v>184</v>
      </c>
      <c r="E27" s="60" t="s">
        <v>185</v>
      </c>
      <c r="F27" s="60" t="s">
        <v>186</v>
      </c>
      <c r="G27" s="60" t="s">
        <v>187</v>
      </c>
      <c r="H27" s="61"/>
      <c r="I27" s="60" t="s">
        <v>183</v>
      </c>
      <c r="J27" s="60" t="s">
        <v>184</v>
      </c>
      <c r="K27" s="60" t="s">
        <v>185</v>
      </c>
      <c r="L27" s="60" t="s">
        <v>186</v>
      </c>
      <c r="M27" s="60" t="s">
        <v>187</v>
      </c>
      <c r="N27" s="60"/>
      <c r="O27" s="60" t="s">
        <v>183</v>
      </c>
      <c r="P27" s="60" t="s">
        <v>184</v>
      </c>
      <c r="Q27" s="60" t="s">
        <v>185</v>
      </c>
      <c r="R27" s="60" t="s">
        <v>186</v>
      </c>
      <c r="S27" s="60" t="s">
        <v>187</v>
      </c>
      <c r="U27" s="59"/>
      <c r="V27" s="60" t="s">
        <v>183</v>
      </c>
      <c r="W27" s="60" t="s">
        <v>184</v>
      </c>
      <c r="X27" s="60" t="s">
        <v>185</v>
      </c>
      <c r="Y27" s="61"/>
      <c r="Z27" s="60" t="s">
        <v>183</v>
      </c>
      <c r="AA27" s="60" t="s">
        <v>184</v>
      </c>
      <c r="AB27" s="60" t="s">
        <v>185</v>
      </c>
      <c r="AC27" s="60"/>
      <c r="AD27" s="60" t="s">
        <v>183</v>
      </c>
      <c r="AE27" s="60" t="s">
        <v>184</v>
      </c>
      <c r="AF27" s="60" t="s">
        <v>185</v>
      </c>
    </row>
    <row r="28" spans="2:34" x14ac:dyDescent="0.35">
      <c r="B28" s="36" t="s">
        <v>169</v>
      </c>
      <c r="C28" s="36">
        <v>541.15808151394913</v>
      </c>
      <c r="D28" s="36">
        <v>517.69108136712885</v>
      </c>
      <c r="E28" s="36">
        <v>451.27739549105587</v>
      </c>
      <c r="F28" s="85">
        <f t="shared" ref="F28" si="12">E28/D28</f>
        <v>0.87171174419175546</v>
      </c>
      <c r="G28" s="85">
        <f t="shared" ref="G28" si="13">E28/C28</f>
        <v>0.83391047996281942</v>
      </c>
      <c r="H28" s="36"/>
      <c r="I28" s="36">
        <v>1790.3911908469022</v>
      </c>
      <c r="J28" s="36">
        <v>1075.1543532787646</v>
      </c>
      <c r="K28" s="36">
        <v>650.46413302016731</v>
      </c>
      <c r="L28" s="85">
        <f t="shared" ref="L28:L37" si="14">K28/J28</f>
        <v>0.6049960464155939</v>
      </c>
      <c r="M28" s="85">
        <f t="shared" ref="M28:M37" si="15">K28/I28</f>
        <v>0.36330838553359984</v>
      </c>
      <c r="O28" s="36">
        <f t="shared" ref="O28" si="16">SUM(C28,I28)</f>
        <v>2331.5492723608513</v>
      </c>
      <c r="P28" s="36">
        <f t="shared" ref="P28" si="17">SUM(D28,J28)</f>
        <v>1592.8454346458934</v>
      </c>
      <c r="Q28" s="36">
        <f t="shared" ref="Q28" si="18">SUM(E28,K28)</f>
        <v>1101.7415285112231</v>
      </c>
      <c r="R28" s="85">
        <f t="shared" ref="R28" si="19">Q28/P28</f>
        <v>0.69168138009332469</v>
      </c>
      <c r="S28" s="85">
        <f t="shared" ref="S28" si="20">Q28/O28</f>
        <v>0.47253624084711504</v>
      </c>
      <c r="U28" s="36" t="s">
        <v>169</v>
      </c>
      <c r="V28" s="85">
        <v>62.009374392207675</v>
      </c>
      <c r="W28" s="85">
        <v>64.828269894738668</v>
      </c>
      <c r="X28" s="85">
        <v>66.282501212272635</v>
      </c>
      <c r="Y28" s="85"/>
      <c r="Z28" s="85">
        <v>44.554832915051925</v>
      </c>
      <c r="AA28" s="85">
        <v>62.737708855227879</v>
      </c>
      <c r="AB28" s="85">
        <v>51.290644173533792</v>
      </c>
      <c r="AC28" s="85"/>
      <c r="AD28" s="85">
        <v>36.557054986714938</v>
      </c>
      <c r="AE28" s="85">
        <v>47.181972274550368</v>
      </c>
      <c r="AF28" s="85">
        <v>40.32279921638311</v>
      </c>
    </row>
    <row r="29" spans="2:34" x14ac:dyDescent="0.35">
      <c r="B29" s="36" t="s">
        <v>170</v>
      </c>
      <c r="C29" s="36">
        <v>19436.482129743599</v>
      </c>
      <c r="D29" s="36">
        <v>16884.750571407971</v>
      </c>
      <c r="E29" s="36">
        <v>7534.2851175120122</v>
      </c>
      <c r="F29" s="85">
        <f t="shared" ref="F29:F37" si="21">E29/D29</f>
        <v>0.4462183249701242</v>
      </c>
      <c r="G29" s="85">
        <f t="shared" ref="G29:G37" si="22">E29/C29</f>
        <v>0.38763625368102567</v>
      </c>
      <c r="H29" s="36"/>
      <c r="I29" s="36">
        <v>22352.441014431115</v>
      </c>
      <c r="J29" s="36">
        <v>14170.179927074405</v>
      </c>
      <c r="K29" s="36">
        <v>8554.9449674607204</v>
      </c>
      <c r="L29" s="85">
        <f t="shared" si="14"/>
        <v>0.60372874666997867</v>
      </c>
      <c r="M29" s="85">
        <f t="shared" si="15"/>
        <v>0.38272978606396962</v>
      </c>
      <c r="O29" s="36">
        <f t="shared" ref="O29:O37" si="23">SUM(C29,I29)</f>
        <v>41788.923144174711</v>
      </c>
      <c r="P29" s="36">
        <f t="shared" ref="P29:P37" si="24">SUM(D29,J29)</f>
        <v>31054.930498482376</v>
      </c>
      <c r="Q29" s="36">
        <f t="shared" ref="Q29:Q37" si="25">SUM(E29,K29)</f>
        <v>16089.230084972733</v>
      </c>
      <c r="R29" s="85">
        <f t="shared" ref="R29:R37" si="26">Q29/P29</f>
        <v>0.51808939278608268</v>
      </c>
      <c r="S29" s="85">
        <f t="shared" ref="S29:S37" si="27">Q29/O29</f>
        <v>0.38501183745424028</v>
      </c>
      <c r="U29" s="36" t="s">
        <v>170</v>
      </c>
      <c r="V29" s="85">
        <v>17.051468705658792</v>
      </c>
      <c r="W29" s="85">
        <v>18.779043724560584</v>
      </c>
      <c r="X29" s="85">
        <v>16.4255732679757</v>
      </c>
      <c r="Y29" s="85"/>
      <c r="Z29" s="85">
        <v>16.511464568582827</v>
      </c>
      <c r="AA29" s="85">
        <v>17.944538897149958</v>
      </c>
      <c r="AB29" s="85">
        <v>21.455319505418707</v>
      </c>
      <c r="AC29" s="85"/>
      <c r="AD29" s="85">
        <v>14.046754421777152</v>
      </c>
      <c r="AE29" s="85">
        <v>15.490340462591066</v>
      </c>
      <c r="AF29" s="85">
        <v>16.265559725614416</v>
      </c>
    </row>
    <row r="30" spans="2:34" x14ac:dyDescent="0.35">
      <c r="B30" s="36" t="s">
        <v>171</v>
      </c>
      <c r="C30" s="36">
        <v>1357.6306602382726</v>
      </c>
      <c r="D30" s="36">
        <v>1332.8428311894065</v>
      </c>
      <c r="E30" s="36">
        <v>913.68864463413945</v>
      </c>
      <c r="F30" s="85">
        <f t="shared" si="21"/>
        <v>0.68551866975851838</v>
      </c>
      <c r="G30" s="85">
        <f t="shared" si="22"/>
        <v>0.67300236462970087</v>
      </c>
      <c r="H30" s="36"/>
      <c r="I30" s="36">
        <v>2416.4326109414878</v>
      </c>
      <c r="J30" s="36">
        <v>1367.5967923751514</v>
      </c>
      <c r="K30" s="36">
        <v>962.82381927240033</v>
      </c>
      <c r="L30" s="85">
        <f t="shared" si="14"/>
        <v>0.70402608768936337</v>
      </c>
      <c r="M30" s="85">
        <f t="shared" si="15"/>
        <v>0.39844844623962677</v>
      </c>
      <c r="O30" s="36">
        <f t="shared" si="23"/>
        <v>3774.0632711797607</v>
      </c>
      <c r="P30" s="36">
        <f t="shared" si="24"/>
        <v>2700.4396235645581</v>
      </c>
      <c r="Q30" s="36">
        <f t="shared" si="25"/>
        <v>1876.5124639065398</v>
      </c>
      <c r="R30" s="85">
        <f t="shared" si="26"/>
        <v>0.69489147157067666</v>
      </c>
      <c r="S30" s="85">
        <f t="shared" si="27"/>
        <v>0.49721277283195831</v>
      </c>
      <c r="U30" s="36" t="s">
        <v>171</v>
      </c>
      <c r="V30" s="85">
        <v>42.863215309302767</v>
      </c>
      <c r="W30" s="85">
        <v>43.719784188712637</v>
      </c>
      <c r="X30" s="85">
        <v>42.030012303379571</v>
      </c>
      <c r="Y30" s="85"/>
      <c r="Z30" s="85">
        <v>43.027946305231289</v>
      </c>
      <c r="AA30" s="85">
        <v>55.901323790443634</v>
      </c>
      <c r="AB30" s="85">
        <v>45.657388603876811</v>
      </c>
      <c r="AC30" s="85"/>
      <c r="AD30" s="85">
        <v>30.173320810049688</v>
      </c>
      <c r="AE30" s="85">
        <v>34.040505970920343</v>
      </c>
      <c r="AF30" s="85">
        <v>29.749120149432827</v>
      </c>
    </row>
    <row r="31" spans="2:34" x14ac:dyDescent="0.35">
      <c r="B31" s="36" t="s">
        <v>172</v>
      </c>
      <c r="C31" s="36">
        <v>135.30976625433686</v>
      </c>
      <c r="D31" s="36">
        <v>39.035543673527293</v>
      </c>
      <c r="E31" s="36">
        <v>19.787224915747252</v>
      </c>
      <c r="F31" s="85">
        <f t="shared" si="21"/>
        <v>0.50690276229369746</v>
      </c>
      <c r="G31" s="85">
        <f t="shared" si="22"/>
        <v>0.14623648730982156</v>
      </c>
      <c r="H31" s="36"/>
      <c r="I31" s="36">
        <v>60.908179543111586</v>
      </c>
      <c r="J31" s="36">
        <v>0.74916345692358766</v>
      </c>
      <c r="K31" s="36">
        <v>33.186921648427997</v>
      </c>
      <c r="L31" s="85">
        <f t="shared" si="14"/>
        <v>44.298639157746535</v>
      </c>
      <c r="M31" s="85">
        <f t="shared" si="15"/>
        <v>0.54486806037172508</v>
      </c>
      <c r="O31" s="36">
        <f t="shared" si="23"/>
        <v>196.21794579744846</v>
      </c>
      <c r="P31" s="36">
        <f t="shared" si="24"/>
        <v>39.784707130450883</v>
      </c>
      <c r="Q31" s="36">
        <f t="shared" si="25"/>
        <v>52.97414656417525</v>
      </c>
      <c r="R31" s="85">
        <f t="shared" si="26"/>
        <v>1.3315203349487341</v>
      </c>
      <c r="S31" s="85">
        <f t="shared" si="27"/>
        <v>0.26997605315295325</v>
      </c>
      <c r="U31" s="36" t="s">
        <v>172</v>
      </c>
      <c r="V31" s="85">
        <v>83.923469662408309</v>
      </c>
      <c r="W31" s="85">
        <v>71.411660051986587</v>
      </c>
      <c r="X31" s="85">
        <v>87.275613398241845</v>
      </c>
      <c r="Y31" s="85"/>
      <c r="Z31" s="85">
        <v>53.682670403210707</v>
      </c>
      <c r="AA31" s="85">
        <v>99.999999999999858</v>
      </c>
      <c r="AB31" s="85">
        <v>63.412134638416283</v>
      </c>
      <c r="AC31" s="85"/>
      <c r="AD31" s="85">
        <v>71.50562331939301</v>
      </c>
      <c r="AE31" s="85">
        <v>70.024625317027215</v>
      </c>
      <c r="AF31" s="85">
        <v>70.034273440197197</v>
      </c>
    </row>
    <row r="32" spans="2:34" x14ac:dyDescent="0.35">
      <c r="B32" s="36" t="s">
        <v>173</v>
      </c>
      <c r="C32" s="36">
        <v>1426.1114309889813</v>
      </c>
      <c r="D32" s="36">
        <v>1110.7860955388533</v>
      </c>
      <c r="E32" s="36">
        <v>522.32512338083006</v>
      </c>
      <c r="F32" s="85">
        <f t="shared" si="21"/>
        <v>0.47023015995482459</v>
      </c>
      <c r="G32" s="85">
        <f t="shared" si="22"/>
        <v>0.36625828250924786</v>
      </c>
      <c r="H32" s="36"/>
      <c r="I32" s="36">
        <v>2225.7825413724854</v>
      </c>
      <c r="J32" s="36">
        <v>1031.0239915443058</v>
      </c>
      <c r="K32" s="36">
        <v>452.30741990198982</v>
      </c>
      <c r="L32" s="85">
        <f t="shared" si="14"/>
        <v>0.43869727922092977</v>
      </c>
      <c r="M32" s="85">
        <f t="shared" si="15"/>
        <v>0.2032127629247569</v>
      </c>
      <c r="O32" s="36">
        <f t="shared" si="23"/>
        <v>3651.8939723614667</v>
      </c>
      <c r="P32" s="36">
        <f t="shared" si="24"/>
        <v>2141.810087083159</v>
      </c>
      <c r="Q32" s="36">
        <f t="shared" si="25"/>
        <v>974.63254328281982</v>
      </c>
      <c r="R32" s="85">
        <f t="shared" si="26"/>
        <v>0.45505086989768118</v>
      </c>
      <c r="S32" s="85">
        <f t="shared" si="27"/>
        <v>0.26688412934743061</v>
      </c>
      <c r="U32" s="36" t="s">
        <v>173</v>
      </c>
      <c r="V32" s="85">
        <v>43.309991295439829</v>
      </c>
      <c r="W32" s="85">
        <v>49.009081077364755</v>
      </c>
      <c r="X32" s="85">
        <v>48.80517765497909</v>
      </c>
      <c r="Y32" s="85"/>
      <c r="Z32" s="85">
        <v>36.135541729465643</v>
      </c>
      <c r="AA32" s="85">
        <v>47.20885297113233</v>
      </c>
      <c r="AB32" s="85">
        <v>33.285379935207359</v>
      </c>
      <c r="AC32" s="85"/>
      <c r="AD32" s="85">
        <v>32.020899128061856</v>
      </c>
      <c r="AE32" s="85">
        <v>35.573882196941099</v>
      </c>
      <c r="AF32" s="85">
        <v>32.070119897253463</v>
      </c>
    </row>
    <row r="33" spans="2:32" x14ac:dyDescent="0.35">
      <c r="B33" s="36" t="s">
        <v>174</v>
      </c>
      <c r="C33" s="36">
        <v>121243.89160476255</v>
      </c>
      <c r="D33" s="36">
        <v>116044.79665730722</v>
      </c>
      <c r="E33" s="36">
        <v>87599.492117840695</v>
      </c>
      <c r="F33" s="85">
        <f t="shared" si="21"/>
        <v>0.7548765187338079</v>
      </c>
      <c r="G33" s="85">
        <f t="shared" si="22"/>
        <v>0.72250643688840255</v>
      </c>
      <c r="H33" s="36"/>
      <c r="I33" s="36">
        <v>29601.144630347284</v>
      </c>
      <c r="J33" s="36">
        <v>17296.961248087056</v>
      </c>
      <c r="K33" s="36">
        <v>23659.663691578418</v>
      </c>
      <c r="L33" s="85">
        <f t="shared" si="14"/>
        <v>1.3678508815642423</v>
      </c>
      <c r="M33" s="85">
        <f t="shared" si="15"/>
        <v>0.79928205436091071</v>
      </c>
      <c r="O33" s="36">
        <f t="shared" si="23"/>
        <v>150845.03623510984</v>
      </c>
      <c r="P33" s="36">
        <f t="shared" si="24"/>
        <v>133341.75790539428</v>
      </c>
      <c r="Q33" s="36">
        <f t="shared" si="25"/>
        <v>111259.15580941911</v>
      </c>
      <c r="R33" s="85">
        <f t="shared" si="26"/>
        <v>0.83439094817061943</v>
      </c>
      <c r="S33" s="85">
        <f t="shared" si="27"/>
        <v>0.73757253527393862</v>
      </c>
      <c r="U33" s="36" t="s">
        <v>174</v>
      </c>
      <c r="V33" s="85">
        <v>13.944729584608018</v>
      </c>
      <c r="W33" s="85">
        <v>14.466110943042265</v>
      </c>
      <c r="X33" s="85">
        <v>14.466154593981056</v>
      </c>
      <c r="Y33" s="85"/>
      <c r="Z33" s="85">
        <v>18.921072049014242</v>
      </c>
      <c r="AA33" s="85">
        <v>18.250812256473026</v>
      </c>
      <c r="AB33" s="85">
        <v>21.895658484323192</v>
      </c>
      <c r="AC33" s="85"/>
      <c r="AD33" s="85">
        <v>13.170105481511321</v>
      </c>
      <c r="AE33" s="85">
        <v>13.202530453242902</v>
      </c>
      <c r="AF33" s="85">
        <v>14.201921118872335</v>
      </c>
    </row>
    <row r="34" spans="2:32" x14ac:dyDescent="0.35">
      <c r="B34" s="36" t="s">
        <v>175</v>
      </c>
      <c r="C34" s="36">
        <v>529.80334426407433</v>
      </c>
      <c r="D34" s="36">
        <v>468.20682117505669</v>
      </c>
      <c r="E34" s="36">
        <v>266.7833835103375</v>
      </c>
      <c r="F34" s="85">
        <f t="shared" si="21"/>
        <v>0.56979815638053366</v>
      </c>
      <c r="G34" s="85">
        <f t="shared" si="22"/>
        <v>0.50355171668633791</v>
      </c>
      <c r="H34" s="36"/>
      <c r="I34" s="36"/>
      <c r="J34" s="36"/>
      <c r="K34" s="36"/>
      <c r="L34" s="85"/>
      <c r="M34" s="85"/>
      <c r="O34" s="36">
        <f t="shared" si="23"/>
        <v>529.80334426407433</v>
      </c>
      <c r="P34" s="36">
        <f t="shared" si="24"/>
        <v>468.20682117505669</v>
      </c>
      <c r="Q34" s="36">
        <f t="shared" si="25"/>
        <v>266.7833835103375</v>
      </c>
      <c r="R34" s="85">
        <f t="shared" si="26"/>
        <v>0.56979815638053366</v>
      </c>
      <c r="S34" s="85">
        <f t="shared" si="27"/>
        <v>0.50355171668633791</v>
      </c>
      <c r="U34" s="36" t="s">
        <v>175</v>
      </c>
      <c r="V34" s="85">
        <v>70.458416765693798</v>
      </c>
      <c r="W34" s="85">
        <v>69.583220676577909</v>
      </c>
      <c r="X34" s="85">
        <v>73.085755149429303</v>
      </c>
      <c r="Y34" s="85"/>
      <c r="Z34" s="85"/>
      <c r="AA34" s="85"/>
      <c r="AB34" s="85"/>
      <c r="AC34" s="85"/>
      <c r="AD34" s="85">
        <v>70.458416765693798</v>
      </c>
      <c r="AE34" s="85">
        <v>69.583220676577909</v>
      </c>
      <c r="AF34" s="85">
        <v>73.085755149429303</v>
      </c>
    </row>
    <row r="35" spans="2:32" x14ac:dyDescent="0.35">
      <c r="B35" s="36" t="s">
        <v>176</v>
      </c>
      <c r="C35" s="36">
        <v>5662.5151456386611</v>
      </c>
      <c r="D35" s="36">
        <v>5512.9281834245476</v>
      </c>
      <c r="E35" s="36">
        <v>2363.20730837165</v>
      </c>
      <c r="F35" s="85">
        <f t="shared" si="21"/>
        <v>0.42866644181525715</v>
      </c>
      <c r="G35" s="85">
        <f t="shared" si="22"/>
        <v>0.41734233774046881</v>
      </c>
      <c r="H35" s="36"/>
      <c r="I35" s="36">
        <v>11438.539962688603</v>
      </c>
      <c r="J35" s="36">
        <v>2353.2656205148751</v>
      </c>
      <c r="K35" s="36">
        <v>1330.3053486709684</v>
      </c>
      <c r="L35" s="85">
        <f t="shared" si="14"/>
        <v>0.56530182444084176</v>
      </c>
      <c r="M35" s="85">
        <f t="shared" si="15"/>
        <v>0.11630027547311932</v>
      </c>
      <c r="O35" s="36">
        <f t="shared" si="23"/>
        <v>17101.055108327266</v>
      </c>
      <c r="P35" s="36">
        <f t="shared" si="24"/>
        <v>7866.1938039394227</v>
      </c>
      <c r="Q35" s="36">
        <f t="shared" si="25"/>
        <v>3693.5126570426182</v>
      </c>
      <c r="R35" s="85">
        <f t="shared" si="26"/>
        <v>0.46954254485732244</v>
      </c>
      <c r="S35" s="85">
        <f t="shared" si="27"/>
        <v>0.21598156567801963</v>
      </c>
      <c r="U35" s="36" t="s">
        <v>176</v>
      </c>
      <c r="V35" s="85">
        <v>32.270722503702778</v>
      </c>
      <c r="W35" s="85">
        <v>32.863059610574808</v>
      </c>
      <c r="X35" s="85">
        <v>31.689278581295195</v>
      </c>
      <c r="Y35" s="85"/>
      <c r="Z35" s="85">
        <v>33.715191399289402</v>
      </c>
      <c r="AA35" s="85">
        <v>37.453175193140645</v>
      </c>
      <c r="AB35" s="85">
        <v>36.750599838878401</v>
      </c>
      <c r="AC35" s="85"/>
      <c r="AD35" s="85">
        <v>27.920780069009037</v>
      </c>
      <c r="AE35" s="85">
        <v>30.075029744959419</v>
      </c>
      <c r="AF35" s="85">
        <v>26.905266191790261</v>
      </c>
    </row>
    <row r="36" spans="2:32" x14ac:dyDescent="0.35">
      <c r="B36" s="36" t="s">
        <v>177</v>
      </c>
      <c r="C36" s="36">
        <v>247.84849134711854</v>
      </c>
      <c r="D36" s="36">
        <v>176.32970074408621</v>
      </c>
      <c r="E36" s="36">
        <v>96.834670966568169</v>
      </c>
      <c r="F36" s="85">
        <f t="shared" si="21"/>
        <v>0.54916823744349164</v>
      </c>
      <c r="G36" s="85">
        <f t="shared" si="22"/>
        <v>0.39070107080437533</v>
      </c>
      <c r="H36" s="36"/>
      <c r="I36" s="36">
        <v>151.18453602282091</v>
      </c>
      <c r="J36" s="36">
        <v>0</v>
      </c>
      <c r="K36" s="36">
        <v>365.88547590145208</v>
      </c>
      <c r="L36" s="85"/>
      <c r="M36" s="85">
        <f t="shared" si="15"/>
        <v>2.4201250043603841</v>
      </c>
      <c r="O36" s="36">
        <f t="shared" si="23"/>
        <v>399.03302736993942</v>
      </c>
      <c r="P36" s="36">
        <f t="shared" si="24"/>
        <v>176.32970074408621</v>
      </c>
      <c r="Q36" s="36">
        <f t="shared" si="25"/>
        <v>462.72014686802027</v>
      </c>
      <c r="R36" s="85">
        <f t="shared" si="26"/>
        <v>2.6241758757339642</v>
      </c>
      <c r="S36" s="85">
        <f t="shared" si="27"/>
        <v>1.1596036295989032</v>
      </c>
      <c r="U36" s="36" t="s">
        <v>177</v>
      </c>
      <c r="V36" s="85">
        <v>66.612620069699318</v>
      </c>
      <c r="W36" s="85">
        <v>84.542694423262333</v>
      </c>
      <c r="X36" s="85">
        <v>90.026980910386484</v>
      </c>
      <c r="Y36" s="85"/>
      <c r="Z36" s="85">
        <v>77.714545730927881</v>
      </c>
      <c r="AA36" s="85"/>
      <c r="AB36" s="85">
        <v>85.393832661573541</v>
      </c>
      <c r="AC36" s="85"/>
      <c r="AD36" s="85">
        <v>50.428048178228202</v>
      </c>
      <c r="AE36" s="85">
        <v>84.542694423262333</v>
      </c>
      <c r="AF36" s="85">
        <v>70.056008907279534</v>
      </c>
    </row>
    <row r="37" spans="2:32" x14ac:dyDescent="0.35">
      <c r="B37" s="36" t="s">
        <v>178</v>
      </c>
      <c r="C37" s="36">
        <v>1201.7502440484539</v>
      </c>
      <c r="D37" s="36">
        <v>1201.7502440484539</v>
      </c>
      <c r="E37" s="36">
        <v>494.28530012670308</v>
      </c>
      <c r="F37" s="85">
        <f t="shared" si="21"/>
        <v>0.41130451404075086</v>
      </c>
      <c r="G37" s="85">
        <f t="shared" si="22"/>
        <v>0.41130451404075086</v>
      </c>
      <c r="H37" s="36"/>
      <c r="I37" s="36">
        <v>2704.6906744070257</v>
      </c>
      <c r="J37" s="36">
        <v>2115.2122279166174</v>
      </c>
      <c r="K37" s="36">
        <v>1230.2687451763486</v>
      </c>
      <c r="L37" s="85">
        <f t="shared" si="14"/>
        <v>0.58162898688804587</v>
      </c>
      <c r="M37" s="85">
        <f t="shared" si="15"/>
        <v>0.45486486008093024</v>
      </c>
      <c r="O37" s="36">
        <f t="shared" si="23"/>
        <v>3906.4409184554797</v>
      </c>
      <c r="P37" s="36">
        <f t="shared" si="24"/>
        <v>3316.962471965071</v>
      </c>
      <c r="Q37" s="36">
        <f t="shared" si="25"/>
        <v>1724.5540453030517</v>
      </c>
      <c r="R37" s="85">
        <f t="shared" si="26"/>
        <v>0.51991967345996914</v>
      </c>
      <c r="S37" s="85">
        <f t="shared" si="27"/>
        <v>0.44146425897691605</v>
      </c>
      <c r="U37" s="36" t="s">
        <v>178</v>
      </c>
      <c r="V37" s="85">
        <v>36.271363441797192</v>
      </c>
      <c r="W37" s="85">
        <v>36.271363441797192</v>
      </c>
      <c r="X37" s="85">
        <v>53.77213183301258</v>
      </c>
      <c r="Y37" s="85"/>
      <c r="Z37" s="85">
        <v>38.98789507613504</v>
      </c>
      <c r="AA37" s="85">
        <v>45.393384607183627</v>
      </c>
      <c r="AB37" s="85">
        <v>41.476144945736472</v>
      </c>
      <c r="AC37" s="85"/>
      <c r="AD37" s="85">
        <v>34.689464435458653</v>
      </c>
      <c r="AE37" s="85">
        <v>37.624150593853898</v>
      </c>
      <c r="AF37" s="85">
        <v>41.019604178422533</v>
      </c>
    </row>
    <row r="39" spans="2:32" ht="15" thickBot="1" x14ac:dyDescent="0.4">
      <c r="B39" s="71" t="s">
        <v>14</v>
      </c>
      <c r="C39" s="72">
        <f>SUM(C28:C37)</f>
        <v>151782.5008988</v>
      </c>
      <c r="D39" s="72">
        <f>SUM(D28:D37)</f>
        <v>143289.11772987628</v>
      </c>
      <c r="E39" s="72">
        <f>SUM(E28:E37)</f>
        <v>100261.96628674974</v>
      </c>
      <c r="F39" s="31">
        <f t="shared" ref="F39" si="28">E39/D39</f>
        <v>0.69971794003059018</v>
      </c>
      <c r="G39" s="31">
        <f t="shared" ref="G39" si="29">E39/C39</f>
        <v>0.66056340943807978</v>
      </c>
      <c r="H39" s="71"/>
      <c r="I39" s="72">
        <f>SUM(I28:I37)</f>
        <v>72741.515340600832</v>
      </c>
      <c r="J39" s="72">
        <f>SUM(J28:J37)</f>
        <v>39410.1433242481</v>
      </c>
      <c r="K39" s="72">
        <f>SUM(K28:K37)</f>
        <v>37239.850522630892</v>
      </c>
      <c r="L39" s="31">
        <f t="shared" ref="L39" si="30">K39/J39</f>
        <v>0.94493060368339543</v>
      </c>
      <c r="M39" s="31">
        <f t="shared" ref="M39" si="31">K39/I39</f>
        <v>0.5119476869331232</v>
      </c>
      <c r="N39" s="71"/>
      <c r="O39" s="72">
        <f t="shared" ref="O39" si="32">SUM(C39,I39)</f>
        <v>224524.01623940084</v>
      </c>
      <c r="P39" s="72">
        <f t="shared" ref="P39" si="33">SUM(D39,J39)</f>
        <v>182699.26105412439</v>
      </c>
      <c r="Q39" s="72">
        <f t="shared" ref="Q39" si="34">SUM(E39,K39)</f>
        <v>137501.81680938063</v>
      </c>
      <c r="R39" s="31">
        <f t="shared" ref="R39" si="35">Q39/P39</f>
        <v>0.75261287876060934</v>
      </c>
      <c r="S39" s="31">
        <f t="shared" ref="S39" si="36">Q39/O39</f>
        <v>0.6124147390218071</v>
      </c>
      <c r="U39" s="73" t="s">
        <v>14</v>
      </c>
      <c r="V39" s="31">
        <v>11.437549216646085</v>
      </c>
      <c r="W39" s="31">
        <v>12.011267599409006</v>
      </c>
      <c r="X39" s="74">
        <v>12.737593897581784</v>
      </c>
      <c r="Y39" s="31"/>
      <c r="Z39" s="31">
        <v>10.942065813231189</v>
      </c>
      <c r="AA39" s="74">
        <v>11.178299423907276</v>
      </c>
      <c r="AB39" s="31">
        <v>14.982532787165951</v>
      </c>
      <c r="AC39" s="31"/>
      <c r="AD39" s="74">
        <v>9.5248190654903482</v>
      </c>
      <c r="AE39" s="31">
        <v>10.12700147792159</v>
      </c>
      <c r="AF39" s="31">
        <v>11.69870434412762</v>
      </c>
    </row>
    <row r="40" spans="2:32" x14ac:dyDescent="0.35">
      <c r="B40" s="75" t="s">
        <v>235</v>
      </c>
      <c r="C40" s="105"/>
      <c r="D40" s="105"/>
      <c r="E40" s="105"/>
      <c r="F40" s="105"/>
      <c r="G40" s="105"/>
      <c r="H40" s="105"/>
      <c r="I40" s="105"/>
      <c r="J40" s="105"/>
      <c r="K40" s="105"/>
      <c r="L40" s="105"/>
      <c r="M40" s="105"/>
      <c r="N40" s="105"/>
      <c r="O40" s="105"/>
      <c r="P40" s="105"/>
      <c r="Q40" s="105"/>
      <c r="R40" s="105"/>
      <c r="S40" s="105"/>
    </row>
    <row r="41" spans="2:32" x14ac:dyDescent="0.35">
      <c r="B41" s="106"/>
      <c r="C41" s="107"/>
      <c r="D41" s="107"/>
      <c r="E41" s="107"/>
      <c r="F41" s="107"/>
      <c r="G41" s="107"/>
      <c r="H41" s="107"/>
      <c r="I41" s="107"/>
      <c r="J41" s="107"/>
      <c r="K41" s="107"/>
      <c r="L41" s="107"/>
      <c r="M41" s="107"/>
      <c r="N41" s="107"/>
      <c r="O41" s="107"/>
      <c r="P41" s="107"/>
      <c r="Q41" s="107"/>
      <c r="R41" s="107"/>
      <c r="S41" s="107"/>
    </row>
  </sheetData>
  <mergeCells count="17">
    <mergeCell ref="V26:X26"/>
    <mergeCell ref="Z26:AB26"/>
    <mergeCell ref="AD26:AF26"/>
    <mergeCell ref="B21:S22"/>
    <mergeCell ref="B40:S41"/>
    <mergeCell ref="B26:B27"/>
    <mergeCell ref="C26:G26"/>
    <mergeCell ref="I26:M26"/>
    <mergeCell ref="O26:S26"/>
    <mergeCell ref="U26:U27"/>
    <mergeCell ref="V3:X3"/>
    <mergeCell ref="Z3:AB3"/>
    <mergeCell ref="AD3:AF3"/>
    <mergeCell ref="B3:B4"/>
    <mergeCell ref="C3:G3"/>
    <mergeCell ref="I3:M3"/>
    <mergeCell ref="O3:S3"/>
  </mergeCells>
  <pageMargins left="0.7" right="0.7" top="0.75" bottom="0.75" header="0.3" footer="0.3"/>
  <pageSetup scale="82" orientation="portrait" r:id="rId1"/>
  <colBreaks count="1" manualBreakCount="1">
    <brk id="20" max="40"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AU40"/>
  <sheetViews>
    <sheetView view="pageBreakPreview" zoomScaleNormal="100" zoomScaleSheetLayoutView="100" workbookViewId="0">
      <pane xSplit="2" topLeftCell="C1" activePane="topRight" state="frozen"/>
      <selection activeCell="G24" sqref="G24"/>
      <selection pane="topRight" activeCell="AQ4" sqref="AQ4"/>
    </sheetView>
  </sheetViews>
  <sheetFormatPr defaultRowHeight="14.5" x14ac:dyDescent="0.35"/>
  <cols>
    <col min="2" max="2" width="12.08984375" customWidth="1"/>
    <col min="6" max="7" width="6.81640625" bestFit="1" customWidth="1"/>
    <col min="9" max="9" width="6.90625" bestFit="1" customWidth="1"/>
    <col min="10" max="10" width="7.81640625" bestFit="1" customWidth="1"/>
    <col min="11" max="11" width="8.453125" bestFit="1" customWidth="1"/>
    <col min="12" max="13" width="6.81640625" bestFit="1" customWidth="1"/>
    <col min="15" max="15" width="9.1796875" bestFit="1" customWidth="1"/>
    <col min="16" max="16" width="7.81640625" bestFit="1" customWidth="1"/>
    <col min="17" max="17" width="8.453125" bestFit="1" customWidth="1"/>
    <col min="18" max="18" width="6.81640625" bestFit="1" customWidth="1"/>
    <col min="19" max="19" width="8.81640625" customWidth="1"/>
    <col min="21" max="21" width="12.1796875" customWidth="1"/>
  </cols>
  <sheetData>
    <row r="1" spans="2:47" x14ac:dyDescent="0.35">
      <c r="B1" s="18" t="s">
        <v>196</v>
      </c>
      <c r="U1" s="20" t="s">
        <v>226</v>
      </c>
      <c r="AU1" s="20"/>
    </row>
    <row r="2" spans="2:47" ht="15" thickBot="1" x14ac:dyDescent="0.4"/>
    <row r="3" spans="2:47" ht="15" thickBot="1" x14ac:dyDescent="0.4">
      <c r="B3" s="44" t="s">
        <v>179</v>
      </c>
      <c r="C3" s="42" t="s">
        <v>180</v>
      </c>
      <c r="D3" s="42"/>
      <c r="E3" s="42"/>
      <c r="F3" s="42"/>
      <c r="G3" s="42"/>
      <c r="H3" s="3"/>
      <c r="I3" s="42" t="s">
        <v>181</v>
      </c>
      <c r="J3" s="43"/>
      <c r="K3" s="43"/>
      <c r="L3" s="43"/>
      <c r="M3" s="43"/>
      <c r="N3" s="3"/>
      <c r="O3" s="42" t="s">
        <v>260</v>
      </c>
      <c r="P3" s="43"/>
      <c r="Q3" s="43"/>
      <c r="R3" s="43"/>
      <c r="S3" s="43"/>
      <c r="T3" s="29"/>
      <c r="U3" s="21" t="s">
        <v>179</v>
      </c>
      <c r="V3" s="42" t="s">
        <v>180</v>
      </c>
      <c r="W3" s="42"/>
      <c r="X3" s="42"/>
      <c r="Y3" s="3"/>
      <c r="Z3" s="42" t="s">
        <v>181</v>
      </c>
      <c r="AA3" s="42"/>
      <c r="AB3" s="42"/>
      <c r="AC3" s="2"/>
      <c r="AD3" s="42" t="s">
        <v>182</v>
      </c>
      <c r="AE3" s="42"/>
      <c r="AF3" s="42"/>
      <c r="AH3" s="16"/>
      <c r="AR3" s="17"/>
      <c r="AS3" s="17"/>
    </row>
    <row r="4" spans="2:47" ht="48.5" thickBot="1" x14ac:dyDescent="0.4">
      <c r="B4" s="45"/>
      <c r="C4" s="2" t="s">
        <v>183</v>
      </c>
      <c r="D4" s="2" t="s">
        <v>184</v>
      </c>
      <c r="E4" s="2" t="s">
        <v>185</v>
      </c>
      <c r="F4" s="2" t="s">
        <v>186</v>
      </c>
      <c r="G4" s="2" t="s">
        <v>187</v>
      </c>
      <c r="H4" s="4"/>
      <c r="I4" s="2" t="s">
        <v>183</v>
      </c>
      <c r="J4" s="2" t="s">
        <v>184</v>
      </c>
      <c r="K4" s="2" t="s">
        <v>185</v>
      </c>
      <c r="L4" s="2" t="s">
        <v>186</v>
      </c>
      <c r="M4" s="2" t="s">
        <v>187</v>
      </c>
      <c r="N4" s="2"/>
      <c r="O4" s="2" t="s">
        <v>256</v>
      </c>
      <c r="P4" s="2" t="s">
        <v>257</v>
      </c>
      <c r="Q4" s="2" t="s">
        <v>185</v>
      </c>
      <c r="R4" s="2" t="s">
        <v>258</v>
      </c>
      <c r="S4" s="2" t="s">
        <v>259</v>
      </c>
      <c r="T4" s="27"/>
      <c r="U4" s="22"/>
      <c r="V4" s="2" t="s">
        <v>183</v>
      </c>
      <c r="W4" s="2" t="s">
        <v>184</v>
      </c>
      <c r="X4" s="2" t="s">
        <v>185</v>
      </c>
      <c r="Y4" s="4"/>
      <c r="Z4" s="2" t="s">
        <v>183</v>
      </c>
      <c r="AA4" s="2" t="s">
        <v>184</v>
      </c>
      <c r="AB4" s="2" t="s">
        <v>185</v>
      </c>
      <c r="AC4" s="2"/>
      <c r="AD4" s="2" t="s">
        <v>183</v>
      </c>
      <c r="AE4" s="2" t="s">
        <v>184</v>
      </c>
      <c r="AF4" s="2" t="s">
        <v>185</v>
      </c>
      <c r="AR4" s="23"/>
      <c r="AS4" s="24"/>
    </row>
    <row r="5" spans="2:47" x14ac:dyDescent="0.35">
      <c r="B5" s="8" t="s">
        <v>91</v>
      </c>
      <c r="C5" s="8">
        <v>15180.040542427301</v>
      </c>
      <c r="D5" s="8">
        <v>9898.1556847257325</v>
      </c>
      <c r="E5" s="8">
        <v>36291.957808100793</v>
      </c>
      <c r="F5" s="19">
        <f>E5/D5</f>
        <v>3.6665373796963476</v>
      </c>
      <c r="G5" s="19">
        <f>E5/C5</f>
        <v>2.3907681739496645</v>
      </c>
      <c r="I5" s="8">
        <v>11844.735612139149</v>
      </c>
      <c r="J5" s="8">
        <v>5742.3909993685602</v>
      </c>
      <c r="K5" s="8">
        <v>34830.600122756601</v>
      </c>
      <c r="L5" s="19">
        <f>K5/J5</f>
        <v>6.0655222060961389</v>
      </c>
      <c r="M5" s="19">
        <f>K5/I5</f>
        <v>2.9405975163396851</v>
      </c>
      <c r="O5" s="8">
        <f t="shared" ref="O5:Q5" si="0">SUM(C5,I5)</f>
        <v>27024.776154566451</v>
      </c>
      <c r="P5" s="8">
        <f t="shared" si="0"/>
        <v>15640.546684094294</v>
      </c>
      <c r="Q5" s="8">
        <f t="shared" si="0"/>
        <v>71122.557930857394</v>
      </c>
      <c r="R5" s="19">
        <f t="shared" ref="R5" si="1">Q5/P5</f>
        <v>4.5473191805492146</v>
      </c>
      <c r="S5" s="19">
        <f t="shared" ref="S5" si="2">Q5/O5</f>
        <v>2.6317538219031511</v>
      </c>
      <c r="T5" s="19"/>
      <c r="U5" s="5" t="s">
        <v>0</v>
      </c>
      <c r="V5" s="19">
        <v>27.182423355016226</v>
      </c>
      <c r="W5" s="19">
        <v>36.318158013760929</v>
      </c>
      <c r="X5" s="19">
        <v>33.810135823491478</v>
      </c>
      <c r="Y5" s="19"/>
      <c r="Z5" s="19">
        <v>27.424612908519091</v>
      </c>
      <c r="AA5" s="19">
        <v>34.74660867056167</v>
      </c>
      <c r="AB5" s="19">
        <v>25.872117275365085</v>
      </c>
      <c r="AD5" s="19">
        <v>25.27232272853286</v>
      </c>
      <c r="AE5" s="19">
        <v>33.470577669849881</v>
      </c>
      <c r="AF5" s="19">
        <v>28.728108824269832</v>
      </c>
      <c r="AR5" s="23"/>
      <c r="AS5" s="24"/>
    </row>
    <row r="6" spans="2:47" x14ac:dyDescent="0.35">
      <c r="B6" s="8" t="s">
        <v>92</v>
      </c>
      <c r="C6" s="8">
        <v>47781.984076489498</v>
      </c>
      <c r="D6" s="8">
        <v>32168.524358578725</v>
      </c>
      <c r="E6" s="8">
        <v>86453.731635679302</v>
      </c>
      <c r="F6" s="19">
        <f t="shared" ref="F6:F20" si="3">E6/D6</f>
        <v>2.687525566046792</v>
      </c>
      <c r="G6" s="19">
        <f t="shared" ref="G6:G20" si="4">E6/C6</f>
        <v>1.8093374167402507</v>
      </c>
      <c r="I6" s="8">
        <v>49320.793790963209</v>
      </c>
      <c r="J6" s="8">
        <v>14476.693016985417</v>
      </c>
      <c r="K6" s="8">
        <v>100626.57126917744</v>
      </c>
      <c r="L6" s="19">
        <f t="shared" ref="L6:L20" si="5">K6/J6</f>
        <v>6.9509363188894655</v>
      </c>
      <c r="M6" s="19">
        <f t="shared" ref="M6:M20" si="6">K6/I6</f>
        <v>2.040246385645454</v>
      </c>
      <c r="O6" s="8">
        <f t="shared" ref="O6:O18" si="7">SUM(C6,I6)</f>
        <v>97102.777867452707</v>
      </c>
      <c r="P6" s="8">
        <f t="shared" ref="P6:P18" si="8">SUM(D6,J6)</f>
        <v>46645.217375564142</v>
      </c>
      <c r="Q6" s="8">
        <f t="shared" ref="Q6:Q18" si="9">SUM(E6,K6)</f>
        <v>187080.30290485674</v>
      </c>
      <c r="R6" s="19">
        <f t="shared" ref="R6:R20" si="10">Q6/P6</f>
        <v>4.0107070656050112</v>
      </c>
      <c r="S6" s="19">
        <f t="shared" ref="S6:S20" si="11">Q6/O6</f>
        <v>1.9266215345582101</v>
      </c>
      <c r="T6" s="19"/>
      <c r="U6" s="5" t="s">
        <v>1</v>
      </c>
      <c r="V6" s="19">
        <v>11.797288764442266</v>
      </c>
      <c r="W6" s="19">
        <v>13.568840499459899</v>
      </c>
      <c r="X6" s="19">
        <v>13.831600761880978</v>
      </c>
      <c r="Y6" s="19"/>
      <c r="Z6" s="19">
        <v>9.2966205866207972</v>
      </c>
      <c r="AA6" s="19">
        <v>15.23992031410271</v>
      </c>
      <c r="AB6" s="19">
        <v>14.648613068790278</v>
      </c>
      <c r="AD6" s="19">
        <v>9.9388199368280326</v>
      </c>
      <c r="AE6" s="19">
        <v>12.539184690617796</v>
      </c>
      <c r="AF6" s="19">
        <v>11.959181712694836</v>
      </c>
      <c r="AR6" s="23"/>
      <c r="AS6" s="24"/>
    </row>
    <row r="7" spans="2:47" x14ac:dyDescent="0.35">
      <c r="B7" s="8" t="s">
        <v>93</v>
      </c>
      <c r="C7" s="8">
        <v>11991.788609740042</v>
      </c>
      <c r="D7" s="8">
        <v>9676.4986055848185</v>
      </c>
      <c r="E7" s="8">
        <v>52374.255937202412</v>
      </c>
      <c r="F7" s="19">
        <f t="shared" si="3"/>
        <v>5.4125214162666717</v>
      </c>
      <c r="G7" s="19">
        <f t="shared" si="4"/>
        <v>4.3675099388145222</v>
      </c>
      <c r="I7" s="8">
        <v>22255.682685570649</v>
      </c>
      <c r="J7" s="8">
        <v>10417.838299605382</v>
      </c>
      <c r="K7" s="8">
        <v>113613.52113727134</v>
      </c>
      <c r="L7" s="19">
        <f t="shared" si="5"/>
        <v>10.905671394570879</v>
      </c>
      <c r="M7" s="19">
        <f t="shared" si="6"/>
        <v>5.1049218638856697</v>
      </c>
      <c r="O7" s="8">
        <f t="shared" si="7"/>
        <v>34247.471295310694</v>
      </c>
      <c r="P7" s="8">
        <f t="shared" si="8"/>
        <v>20094.336905190201</v>
      </c>
      <c r="Q7" s="8">
        <f t="shared" si="9"/>
        <v>165987.77707447374</v>
      </c>
      <c r="R7" s="19">
        <f t="shared" si="10"/>
        <v>8.2604257039007081</v>
      </c>
      <c r="S7" s="19">
        <f t="shared" si="11"/>
        <v>4.8467162916405302</v>
      </c>
      <c r="T7" s="19"/>
      <c r="U7" s="5" t="s">
        <v>2</v>
      </c>
      <c r="V7" s="19">
        <v>18.445137856196805</v>
      </c>
      <c r="W7" s="19">
        <v>22.052357042595126</v>
      </c>
      <c r="X7" s="19">
        <v>50.959996445990782</v>
      </c>
      <c r="Y7" s="19"/>
      <c r="Z7" s="19">
        <v>13.004878410088338</v>
      </c>
      <c r="AA7" s="19">
        <v>17.774514702894624</v>
      </c>
      <c r="AB7" s="19">
        <v>20.658238613229095</v>
      </c>
      <c r="AD7" s="19">
        <v>14.076046530188099</v>
      </c>
      <c r="AE7" s="19">
        <v>17.791998364342227</v>
      </c>
      <c r="AF7" s="19">
        <v>29.665936504552448</v>
      </c>
      <c r="AR7" s="23"/>
      <c r="AS7" s="24"/>
    </row>
    <row r="8" spans="2:47" x14ac:dyDescent="0.35">
      <c r="B8" s="8" t="s">
        <v>94</v>
      </c>
      <c r="C8" s="8">
        <v>13382.639796042986</v>
      </c>
      <c r="D8" s="8">
        <v>8735.874150702206</v>
      </c>
      <c r="E8" s="8">
        <v>40422.237144610903</v>
      </c>
      <c r="F8" s="19">
        <f t="shared" si="3"/>
        <v>4.627154243214652</v>
      </c>
      <c r="G8" s="19">
        <f t="shared" si="4"/>
        <v>3.0204980303335263</v>
      </c>
      <c r="I8" s="8">
        <v>7706.0853122741155</v>
      </c>
      <c r="J8" s="8">
        <v>3906.4257268971191</v>
      </c>
      <c r="K8" s="8">
        <v>54867.141569288207</v>
      </c>
      <c r="L8" s="19">
        <f t="shared" si="5"/>
        <v>14.045356396131785</v>
      </c>
      <c r="M8" s="19">
        <f t="shared" si="6"/>
        <v>7.1199758821637751</v>
      </c>
      <c r="O8" s="8">
        <f t="shared" si="7"/>
        <v>21088.7251083171</v>
      </c>
      <c r="P8" s="8">
        <f t="shared" si="8"/>
        <v>12642.299877599326</v>
      </c>
      <c r="Q8" s="8">
        <f t="shared" si="9"/>
        <v>95289.378713899117</v>
      </c>
      <c r="R8" s="19">
        <f t="shared" si="10"/>
        <v>7.5373452327879624</v>
      </c>
      <c r="S8" s="19">
        <f t="shared" si="11"/>
        <v>4.5184987819068452</v>
      </c>
      <c r="T8" s="19"/>
      <c r="U8" s="5" t="s">
        <v>3</v>
      </c>
      <c r="V8" s="19">
        <v>16.844753488658355</v>
      </c>
      <c r="W8" s="19">
        <v>18.950486285089312</v>
      </c>
      <c r="X8" s="19">
        <v>19.834915200108309</v>
      </c>
      <c r="Y8" s="19"/>
      <c r="Z8" s="19">
        <v>14.835125793713221</v>
      </c>
      <c r="AA8" s="19">
        <v>20.06352911939188</v>
      </c>
      <c r="AB8" s="19">
        <v>14.182772648364658</v>
      </c>
      <c r="AD8" s="19">
        <v>13.84399480019759</v>
      </c>
      <c r="AE8" s="19">
        <v>15.438957522362031</v>
      </c>
      <c r="AF8" s="19">
        <v>13.442802066173041</v>
      </c>
      <c r="AR8" s="23"/>
      <c r="AS8" s="24"/>
    </row>
    <row r="9" spans="2:47" x14ac:dyDescent="0.35">
      <c r="B9" s="8" t="s">
        <v>95</v>
      </c>
      <c r="C9" s="8">
        <v>12821.508783342924</v>
      </c>
      <c r="D9" s="8">
        <v>3026.1309031571732</v>
      </c>
      <c r="E9" s="8">
        <v>22274.598731550101</v>
      </c>
      <c r="F9" s="19">
        <f t="shared" si="3"/>
        <v>7.3607518790118869</v>
      </c>
      <c r="G9" s="19">
        <f t="shared" si="4"/>
        <v>1.7372837399985381</v>
      </c>
      <c r="I9" s="8">
        <v>11382.383031721018</v>
      </c>
      <c r="J9" s="8">
        <v>5656.1033737246762</v>
      </c>
      <c r="K9" s="8">
        <v>83306.300749240836</v>
      </c>
      <c r="L9" s="19">
        <f t="shared" si="5"/>
        <v>14.728567574673178</v>
      </c>
      <c r="M9" s="19">
        <f t="shared" si="6"/>
        <v>7.3188804591339531</v>
      </c>
      <c r="O9" s="8">
        <f t="shared" si="7"/>
        <v>24203.891815063944</v>
      </c>
      <c r="P9" s="8">
        <f t="shared" si="8"/>
        <v>8682.2342768818489</v>
      </c>
      <c r="Q9" s="8">
        <f t="shared" si="9"/>
        <v>105580.89948079093</v>
      </c>
      <c r="R9" s="19">
        <f t="shared" si="10"/>
        <v>12.160567903807983</v>
      </c>
      <c r="S9" s="19">
        <f t="shared" si="11"/>
        <v>4.3621455709482149</v>
      </c>
      <c r="T9" s="19"/>
      <c r="U9" s="5" t="s">
        <v>4</v>
      </c>
      <c r="V9" s="19">
        <v>9.3157060415352024</v>
      </c>
      <c r="W9" s="19">
        <v>13.477143439272796</v>
      </c>
      <c r="X9" s="19">
        <v>9.537826708613343</v>
      </c>
      <c r="Y9" s="19"/>
      <c r="Z9" s="19">
        <v>11.578422114464189</v>
      </c>
      <c r="AA9" s="19">
        <v>14.626769930820274</v>
      </c>
      <c r="AB9" s="19">
        <v>12.164077876108378</v>
      </c>
      <c r="AD9" s="19">
        <v>9.3483182399626124</v>
      </c>
      <c r="AE9" s="19">
        <v>11.549213017893484</v>
      </c>
      <c r="AF9" s="19">
        <v>10.969810818151901</v>
      </c>
      <c r="AR9" s="23"/>
      <c r="AS9" s="24"/>
    </row>
    <row r="10" spans="2:47" x14ac:dyDescent="0.35">
      <c r="B10" s="8" t="s">
        <v>96</v>
      </c>
      <c r="C10" s="8">
        <v>11545.908492895353</v>
      </c>
      <c r="D10" s="8">
        <v>8225.4666920727668</v>
      </c>
      <c r="E10" s="8">
        <v>30275.748121257828</v>
      </c>
      <c r="F10" s="19">
        <f t="shared" si="3"/>
        <v>3.6807331735275102</v>
      </c>
      <c r="G10" s="19">
        <f t="shared" si="4"/>
        <v>2.6222057917649075</v>
      </c>
      <c r="I10" s="8">
        <v>11697.511110711192</v>
      </c>
      <c r="J10" s="8">
        <v>4312.4971370693738</v>
      </c>
      <c r="K10" s="8">
        <v>31513.435994911561</v>
      </c>
      <c r="L10" s="19">
        <f t="shared" si="5"/>
        <v>7.3074682703040628</v>
      </c>
      <c r="M10" s="19">
        <f t="shared" si="6"/>
        <v>2.6940291568567352</v>
      </c>
      <c r="O10" s="8">
        <f t="shared" si="7"/>
        <v>23243.419603606544</v>
      </c>
      <c r="P10" s="8">
        <f t="shared" si="8"/>
        <v>12537.96382914214</v>
      </c>
      <c r="Q10" s="8">
        <f t="shared" si="9"/>
        <v>61789.184116169388</v>
      </c>
      <c r="R10" s="19">
        <f t="shared" si="10"/>
        <v>4.928167360999403</v>
      </c>
      <c r="S10" s="19">
        <f t="shared" si="11"/>
        <v>2.6583517042639424</v>
      </c>
      <c r="T10" s="19"/>
      <c r="U10" s="5" t="s">
        <v>5</v>
      </c>
      <c r="V10" s="19">
        <v>14.929221067572024</v>
      </c>
      <c r="W10" s="19">
        <v>17.01315203932117</v>
      </c>
      <c r="X10" s="19">
        <v>15.105147354256912</v>
      </c>
      <c r="Y10" s="19"/>
      <c r="Z10" s="19">
        <v>12.307644219242816</v>
      </c>
      <c r="AA10" s="19">
        <v>13.998513638546434</v>
      </c>
      <c r="AB10" s="19">
        <v>21.339815903645732</v>
      </c>
      <c r="AD10" s="19">
        <v>12.656171889047998</v>
      </c>
      <c r="AE10" s="19">
        <v>13.978990056573599</v>
      </c>
      <c r="AF10" s="19">
        <v>17.002114135504382</v>
      </c>
      <c r="AR10" s="23"/>
      <c r="AS10" s="24"/>
    </row>
    <row r="11" spans="2:47" x14ac:dyDescent="0.35">
      <c r="B11" s="8" t="s">
        <v>97</v>
      </c>
      <c r="C11" s="8">
        <v>7938.402641078389</v>
      </c>
      <c r="D11" s="8">
        <v>5204.4179535219992</v>
      </c>
      <c r="E11" s="8">
        <v>10564.148216414826</v>
      </c>
      <c r="F11" s="19">
        <f t="shared" si="3"/>
        <v>2.0298423975087787</v>
      </c>
      <c r="G11" s="19">
        <f t="shared" si="4"/>
        <v>1.330764978051018</v>
      </c>
      <c r="I11" s="8">
        <v>11248.260702821539</v>
      </c>
      <c r="J11" s="8">
        <v>3773.6772318106755</v>
      </c>
      <c r="K11" s="8">
        <v>30801.44143530896</v>
      </c>
      <c r="L11" s="19">
        <f t="shared" si="5"/>
        <v>8.1621822808968467</v>
      </c>
      <c r="M11" s="19">
        <f t="shared" si="6"/>
        <v>2.7383292625483562</v>
      </c>
      <c r="O11" s="8">
        <f t="shared" si="7"/>
        <v>19186.663343899927</v>
      </c>
      <c r="P11" s="8">
        <f t="shared" si="8"/>
        <v>8978.0951853326751</v>
      </c>
      <c r="Q11" s="8">
        <f t="shared" si="9"/>
        <v>41365.589651723785</v>
      </c>
      <c r="R11" s="19">
        <f t="shared" si="10"/>
        <v>4.6073904094157827</v>
      </c>
      <c r="S11" s="19">
        <f t="shared" si="11"/>
        <v>2.1559553586932179</v>
      </c>
      <c r="T11" s="19"/>
      <c r="U11" s="5" t="s">
        <v>6</v>
      </c>
      <c r="V11" s="19">
        <v>23.632226863159751</v>
      </c>
      <c r="W11" s="19">
        <v>31.614600306710717</v>
      </c>
      <c r="X11" s="19">
        <v>26.30199026716345</v>
      </c>
      <c r="Y11" s="19"/>
      <c r="Z11" s="19">
        <v>16.74775782084161</v>
      </c>
      <c r="AA11" s="19">
        <v>25.359023097759597</v>
      </c>
      <c r="AB11" s="19">
        <v>20.466771518626491</v>
      </c>
      <c r="AD11" s="19">
        <v>14.798755660074416</v>
      </c>
      <c r="AE11" s="19">
        <v>21.308964718318258</v>
      </c>
      <c r="AF11" s="19">
        <v>17.755016560170549</v>
      </c>
      <c r="AT11" s="25"/>
    </row>
    <row r="12" spans="2:47" x14ac:dyDescent="0.35">
      <c r="B12" s="8" t="s">
        <v>98</v>
      </c>
      <c r="C12" s="8">
        <v>6699.0802097983715</v>
      </c>
      <c r="D12" s="8">
        <v>5693.4061998796133</v>
      </c>
      <c r="E12" s="8">
        <v>11567.326742634841</v>
      </c>
      <c r="F12" s="19">
        <f t="shared" si="3"/>
        <v>2.0317058605232545</v>
      </c>
      <c r="G12" s="19">
        <f t="shared" si="4"/>
        <v>1.7267037235523701</v>
      </c>
      <c r="I12" s="8">
        <v>7320.6744949296344</v>
      </c>
      <c r="J12" s="8">
        <v>1580.5673419630632</v>
      </c>
      <c r="K12" s="8">
        <v>27178.957874894055</v>
      </c>
      <c r="L12" s="19">
        <f t="shared" si="5"/>
        <v>17.195697489951812</v>
      </c>
      <c r="M12" s="19">
        <f t="shared" si="6"/>
        <v>3.7126302902442183</v>
      </c>
      <c r="O12" s="8">
        <f t="shared" si="7"/>
        <v>14019.754704728006</v>
      </c>
      <c r="P12" s="8">
        <f t="shared" si="8"/>
        <v>7273.9735418426762</v>
      </c>
      <c r="Q12" s="8">
        <f t="shared" si="9"/>
        <v>38746.284617528894</v>
      </c>
      <c r="R12" s="19">
        <f t="shared" si="10"/>
        <v>5.326701340697138</v>
      </c>
      <c r="S12" s="19">
        <f t="shared" si="11"/>
        <v>2.7636920497947188</v>
      </c>
      <c r="T12" s="19"/>
      <c r="U12" s="5" t="s">
        <v>7</v>
      </c>
      <c r="V12" s="19">
        <v>22.703038034052753</v>
      </c>
      <c r="W12" s="19">
        <v>26.920217590556415</v>
      </c>
      <c r="X12" s="19">
        <v>24.547335648731845</v>
      </c>
      <c r="Y12" s="19"/>
      <c r="Z12" s="19">
        <v>17.170850746718415</v>
      </c>
      <c r="AA12" s="19">
        <v>26.048537200544807</v>
      </c>
      <c r="AB12" s="19">
        <v>43.043776560272626</v>
      </c>
      <c r="AD12" s="19">
        <v>18.395244227516955</v>
      </c>
      <c r="AE12" s="19">
        <v>24.771708002412403</v>
      </c>
      <c r="AF12" s="19">
        <v>31.265824001945973</v>
      </c>
    </row>
    <row r="13" spans="2:47" x14ac:dyDescent="0.35">
      <c r="B13" s="8" t="s">
        <v>99</v>
      </c>
      <c r="C13" s="8">
        <v>37897.693161184674</v>
      </c>
      <c r="D13" s="8">
        <v>26343.082617017481</v>
      </c>
      <c r="E13" s="8">
        <v>89864.610083696607</v>
      </c>
      <c r="F13" s="19">
        <f t="shared" si="3"/>
        <v>3.4113171715767456</v>
      </c>
      <c r="G13" s="19">
        <f t="shared" si="4"/>
        <v>2.3712422205090085</v>
      </c>
      <c r="I13" s="8">
        <v>46355.769666336913</v>
      </c>
      <c r="J13" s="8">
        <v>25855.940734523003</v>
      </c>
      <c r="K13" s="8">
        <v>104625.47869013222</v>
      </c>
      <c r="L13" s="19">
        <f t="shared" si="5"/>
        <v>4.0464773556057727</v>
      </c>
      <c r="M13" s="19">
        <f t="shared" si="6"/>
        <v>2.2570109275115797</v>
      </c>
      <c r="O13" s="8">
        <f t="shared" si="7"/>
        <v>84253.46282752158</v>
      </c>
      <c r="P13" s="8">
        <f t="shared" si="8"/>
        <v>52199.023351540483</v>
      </c>
      <c r="Q13" s="8">
        <f t="shared" si="9"/>
        <v>194490.08877382881</v>
      </c>
      <c r="R13" s="19">
        <f t="shared" si="10"/>
        <v>3.7259334808625129</v>
      </c>
      <c r="S13" s="19">
        <f t="shared" si="11"/>
        <v>2.3083928214556209</v>
      </c>
      <c r="T13" s="19"/>
      <c r="U13" s="5" t="s">
        <v>8</v>
      </c>
      <c r="V13" s="19">
        <v>10.958173422372608</v>
      </c>
      <c r="W13" s="19">
        <v>11.809878874623161</v>
      </c>
      <c r="X13" s="19">
        <v>12.496308940014268</v>
      </c>
      <c r="Y13" s="19"/>
      <c r="Z13" s="19">
        <v>16.295120706298071</v>
      </c>
      <c r="AA13" s="19">
        <v>22.907725075277057</v>
      </c>
      <c r="AB13" s="19">
        <v>18.913198981899939</v>
      </c>
      <c r="AD13" s="19">
        <v>13.079668568372565</v>
      </c>
      <c r="AE13" s="19">
        <v>14.52559894173439</v>
      </c>
      <c r="AF13" s="19">
        <v>13.28722048313745</v>
      </c>
    </row>
    <row r="14" spans="2:47" x14ac:dyDescent="0.35">
      <c r="B14" s="8" t="s">
        <v>100</v>
      </c>
      <c r="C14" s="8">
        <v>18668.226290336159</v>
      </c>
      <c r="D14" s="8">
        <v>7331.1389405855371</v>
      </c>
      <c r="E14" s="8">
        <v>17535.669759844714</v>
      </c>
      <c r="F14" s="19">
        <f t="shared" si="3"/>
        <v>2.3919434486183864</v>
      </c>
      <c r="G14" s="19">
        <f t="shared" si="4"/>
        <v>0.93933239757878195</v>
      </c>
      <c r="I14" s="8">
        <v>41468.652814750669</v>
      </c>
      <c r="J14" s="8">
        <v>18821.257510861615</v>
      </c>
      <c r="K14" s="8">
        <v>93853.271074603967</v>
      </c>
      <c r="L14" s="19">
        <f t="shared" si="5"/>
        <v>4.9865568770015454</v>
      </c>
      <c r="M14" s="19">
        <f t="shared" si="6"/>
        <v>2.2632341468594741</v>
      </c>
      <c r="O14" s="8">
        <f t="shared" si="7"/>
        <v>60136.879105086831</v>
      </c>
      <c r="P14" s="8">
        <f t="shared" si="8"/>
        <v>26152.396451447152</v>
      </c>
      <c r="Q14" s="8">
        <f t="shared" si="9"/>
        <v>111388.94083444867</v>
      </c>
      <c r="R14" s="19">
        <f t="shared" si="10"/>
        <v>4.2592250022381766</v>
      </c>
      <c r="S14" s="19">
        <f t="shared" si="11"/>
        <v>1.85225675977965</v>
      </c>
      <c r="T14" s="19"/>
      <c r="U14" s="5" t="s">
        <v>9</v>
      </c>
      <c r="V14" s="19">
        <v>16.211283804057821</v>
      </c>
      <c r="W14" s="19">
        <v>18.260022328702981</v>
      </c>
      <c r="X14" s="19">
        <v>15.714758139026966</v>
      </c>
      <c r="Y14" s="19"/>
      <c r="Z14" s="19">
        <v>11.284870342701694</v>
      </c>
      <c r="AA14" s="19">
        <v>11.687268534515281</v>
      </c>
      <c r="AB14" s="19">
        <v>11.557844832772481</v>
      </c>
      <c r="AD14" s="19">
        <v>10.687591821018586</v>
      </c>
      <c r="AE14" s="19">
        <v>10.851804729425888</v>
      </c>
      <c r="AF14" s="19">
        <v>10.0241926144259</v>
      </c>
    </row>
    <row r="15" spans="2:47" x14ac:dyDescent="0.35">
      <c r="B15" s="8" t="s">
        <v>101</v>
      </c>
      <c r="C15" s="8">
        <v>17988.225638238728</v>
      </c>
      <c r="D15" s="8">
        <v>8766.1477884396318</v>
      </c>
      <c r="E15" s="8">
        <v>22989.813830121362</v>
      </c>
      <c r="F15" s="19">
        <f t="shared" si="3"/>
        <v>2.6225674475211571</v>
      </c>
      <c r="G15" s="19">
        <f t="shared" si="4"/>
        <v>1.2780478904628836</v>
      </c>
      <c r="I15" s="8">
        <v>20749.039117804215</v>
      </c>
      <c r="J15" s="8">
        <v>8788.7757582703853</v>
      </c>
      <c r="K15" s="8">
        <v>55683.532848374183</v>
      </c>
      <c r="L15" s="19">
        <f t="shared" si="5"/>
        <v>6.3357553292874771</v>
      </c>
      <c r="M15" s="19">
        <f t="shared" si="6"/>
        <v>2.6836680258891401</v>
      </c>
      <c r="O15" s="8">
        <f t="shared" si="7"/>
        <v>38737.264756042947</v>
      </c>
      <c r="P15" s="8">
        <f t="shared" si="8"/>
        <v>17554.923546710015</v>
      </c>
      <c r="Q15" s="8">
        <f t="shared" si="9"/>
        <v>78673.346678495553</v>
      </c>
      <c r="R15" s="19">
        <f t="shared" si="10"/>
        <v>4.4815545034509592</v>
      </c>
      <c r="S15" s="19">
        <f t="shared" si="11"/>
        <v>2.0309473881018572</v>
      </c>
      <c r="T15" s="19"/>
      <c r="U15" s="5" t="s">
        <v>10</v>
      </c>
      <c r="V15" s="19">
        <v>12.373306421044065</v>
      </c>
      <c r="W15" s="19">
        <v>14.410178086730093</v>
      </c>
      <c r="X15" s="19">
        <v>15.158253512713319</v>
      </c>
      <c r="Y15" s="19"/>
      <c r="Z15" s="19">
        <v>11.608245776778855</v>
      </c>
      <c r="AA15" s="19">
        <v>14.112333377557279</v>
      </c>
      <c r="AB15" s="19">
        <v>12.34311145220501</v>
      </c>
      <c r="AD15" s="19">
        <v>10.692811883164193</v>
      </c>
      <c r="AE15" s="19">
        <v>11.08581069739185</v>
      </c>
      <c r="AF15" s="19">
        <v>10.09947238323949</v>
      </c>
    </row>
    <row r="16" spans="2:47" x14ac:dyDescent="0.35">
      <c r="B16" s="8" t="s">
        <v>102</v>
      </c>
      <c r="C16" s="8">
        <v>1592.976553297565</v>
      </c>
      <c r="D16" s="8">
        <v>1473.0155849024163</v>
      </c>
      <c r="E16" s="8">
        <v>4641.8489685001941</v>
      </c>
      <c r="F16" s="19">
        <f t="shared" si="3"/>
        <v>3.151255842827831</v>
      </c>
      <c r="G16" s="19">
        <f t="shared" si="4"/>
        <v>2.9139468241960405</v>
      </c>
      <c r="I16" s="8">
        <v>6178.5122313353295</v>
      </c>
      <c r="J16" s="8">
        <v>2881.6022880496007</v>
      </c>
      <c r="K16" s="8">
        <v>10256.134704548002</v>
      </c>
      <c r="L16" s="19">
        <f t="shared" si="5"/>
        <v>3.5591777349294857</v>
      </c>
      <c r="M16" s="19">
        <f t="shared" si="6"/>
        <v>1.6599683419792142</v>
      </c>
      <c r="O16" s="8">
        <f t="shared" si="7"/>
        <v>7771.4887846328947</v>
      </c>
      <c r="P16" s="8">
        <f t="shared" si="8"/>
        <v>4354.617872952017</v>
      </c>
      <c r="Q16" s="8">
        <f t="shared" si="9"/>
        <v>14897.983673048195</v>
      </c>
      <c r="R16" s="19">
        <f t="shared" si="10"/>
        <v>3.4211919639572823</v>
      </c>
      <c r="S16" s="19">
        <f t="shared" si="11"/>
        <v>1.9170051049300894</v>
      </c>
      <c r="T16" s="19"/>
      <c r="U16" s="5" t="s">
        <v>11</v>
      </c>
      <c r="V16" s="19">
        <v>31.265354292479991</v>
      </c>
      <c r="W16" s="19">
        <v>33.812258692309989</v>
      </c>
      <c r="X16" s="19">
        <v>31.877202613401245</v>
      </c>
      <c r="Y16" s="19"/>
      <c r="Z16" s="19">
        <v>20.890067720237777</v>
      </c>
      <c r="AA16" s="19">
        <v>22.877823243899424</v>
      </c>
      <c r="AB16" s="19">
        <v>19.913155094666639</v>
      </c>
      <c r="AD16" s="19">
        <v>20.699649411738775</v>
      </c>
      <c r="AE16" s="19">
        <v>22.228922956258785</v>
      </c>
      <c r="AF16" s="19">
        <v>20.360088880113278</v>
      </c>
    </row>
    <row r="17" spans="2:34" x14ac:dyDescent="0.35">
      <c r="B17" s="8" t="s">
        <v>103</v>
      </c>
      <c r="C17" s="8">
        <v>1470.598324509469</v>
      </c>
      <c r="D17" s="8"/>
      <c r="E17" s="8"/>
      <c r="F17" s="19"/>
      <c r="G17" s="19"/>
      <c r="I17" s="8">
        <v>248.43929592894568</v>
      </c>
      <c r="J17" s="8"/>
      <c r="K17" s="8"/>
      <c r="L17" s="19"/>
      <c r="M17" s="19"/>
      <c r="O17" s="8">
        <f t="shared" si="7"/>
        <v>1719.0376204384147</v>
      </c>
      <c r="P17" s="8">
        <f t="shared" si="8"/>
        <v>0</v>
      </c>
      <c r="Q17" s="8">
        <f t="shared" si="9"/>
        <v>0</v>
      </c>
      <c r="R17" s="19"/>
      <c r="S17" s="19"/>
      <c r="T17" s="19"/>
      <c r="U17" s="5" t="s">
        <v>12</v>
      </c>
      <c r="V17" s="19">
        <v>61.790160298385821</v>
      </c>
      <c r="W17" s="19"/>
      <c r="X17" s="19"/>
      <c r="Y17" s="19"/>
      <c r="Z17" s="19">
        <v>100</v>
      </c>
      <c r="AA17" s="19"/>
      <c r="AB17" s="19"/>
      <c r="AD17" s="19">
        <v>57.680271365723499</v>
      </c>
      <c r="AE17" s="19"/>
      <c r="AF17" s="19"/>
    </row>
    <row r="18" spans="2:34" x14ac:dyDescent="0.35">
      <c r="B18" s="8" t="s">
        <v>104</v>
      </c>
      <c r="C18" s="8">
        <v>6150.5459491629954</v>
      </c>
      <c r="D18" s="8">
        <v>4033.5667408633326</v>
      </c>
      <c r="E18" s="8">
        <v>17464.183299656648</v>
      </c>
      <c r="F18" s="19">
        <f t="shared" si="3"/>
        <v>4.3297122426982986</v>
      </c>
      <c r="G18" s="19">
        <f t="shared" si="4"/>
        <v>2.8394525370602723</v>
      </c>
      <c r="I18" s="8">
        <v>7094.4447747795293</v>
      </c>
      <c r="J18" s="8">
        <v>3197.8325035774415</v>
      </c>
      <c r="K18" s="8">
        <v>22661.480318702037</v>
      </c>
      <c r="L18" s="19">
        <f t="shared" si="5"/>
        <v>7.0865125966886797</v>
      </c>
      <c r="M18" s="19">
        <f t="shared" si="6"/>
        <v>3.1942570614211703</v>
      </c>
      <c r="O18" s="8">
        <f t="shared" si="7"/>
        <v>13244.990723942525</v>
      </c>
      <c r="P18" s="8">
        <f t="shared" si="8"/>
        <v>7231.3992444407741</v>
      </c>
      <c r="Q18" s="8">
        <f t="shared" si="9"/>
        <v>40125.663618358682</v>
      </c>
      <c r="R18" s="19">
        <f t="shared" si="10"/>
        <v>5.5488104393082391</v>
      </c>
      <c r="S18" s="19">
        <f t="shared" si="11"/>
        <v>3.0294972986145523</v>
      </c>
      <c r="T18" s="19"/>
      <c r="U18" s="5" t="s">
        <v>13</v>
      </c>
      <c r="V18" s="19">
        <v>15.500458883056734</v>
      </c>
      <c r="W18" s="19">
        <v>17.281653648438066</v>
      </c>
      <c r="X18" s="19">
        <v>18.766399528317226</v>
      </c>
      <c r="Y18" s="19"/>
      <c r="Z18" s="19">
        <v>15.44793855602328</v>
      </c>
      <c r="AA18" s="19">
        <v>24.347711374335145</v>
      </c>
      <c r="AB18" s="19">
        <v>16.602723657308246</v>
      </c>
      <c r="AD18" s="19">
        <v>14.108042577251231</v>
      </c>
      <c r="AE18" s="19">
        <v>17.158684458285894</v>
      </c>
      <c r="AF18" s="19">
        <v>15.319748357761318</v>
      </c>
    </row>
    <row r="19" spans="2:34" x14ac:dyDescent="0.35">
      <c r="B19" s="8"/>
      <c r="C19" s="8"/>
      <c r="D19" s="8"/>
      <c r="E19" s="8"/>
      <c r="F19" s="19"/>
      <c r="G19" s="19"/>
      <c r="I19" s="8"/>
      <c r="J19" s="8"/>
      <c r="K19" s="8"/>
      <c r="L19" s="19"/>
      <c r="M19" s="19"/>
      <c r="O19" s="8"/>
      <c r="P19" s="8"/>
      <c r="Q19" s="8"/>
      <c r="R19" s="19"/>
      <c r="S19" s="19"/>
      <c r="T19" s="19"/>
      <c r="U19" s="9"/>
      <c r="V19" s="9"/>
      <c r="W19" s="9"/>
      <c r="X19" s="9"/>
      <c r="Y19" s="9"/>
      <c r="Z19" s="9"/>
      <c r="AA19" s="9"/>
      <c r="AB19" s="9"/>
      <c r="AC19" s="9"/>
      <c r="AD19" s="9"/>
      <c r="AE19" s="9"/>
      <c r="AF19" s="9"/>
    </row>
    <row r="20" spans="2:34" ht="15" thickBot="1" x14ac:dyDescent="0.4">
      <c r="B20" s="15" t="s">
        <v>105</v>
      </c>
      <c r="C20" s="10">
        <f>SUM(C5:C19)</f>
        <v>211109.6190685445</v>
      </c>
      <c r="D20" s="10">
        <f>SUM(D5:D19)</f>
        <v>130575.42622003144</v>
      </c>
      <c r="E20" s="10">
        <f>SUM(E5:E19)</f>
        <v>442720.13027927058</v>
      </c>
      <c r="F20" s="11">
        <f t="shared" si="3"/>
        <v>3.3905317646311719</v>
      </c>
      <c r="G20" s="11">
        <f t="shared" si="4"/>
        <v>2.0971101754275119</v>
      </c>
      <c r="H20" s="15"/>
      <c r="I20" s="10">
        <f>SUM(I5:I19)</f>
        <v>254870.98464206612</v>
      </c>
      <c r="J20" s="10">
        <f>SUM(J5:J19)</f>
        <v>109411.60192270632</v>
      </c>
      <c r="K20" s="10">
        <f>SUM(K5:K19)</f>
        <v>763817.86778920959</v>
      </c>
      <c r="L20" s="11">
        <f t="shared" si="5"/>
        <v>6.9811414362510451</v>
      </c>
      <c r="M20" s="11">
        <f t="shared" si="6"/>
        <v>2.9968804368292243</v>
      </c>
      <c r="N20" s="15"/>
      <c r="O20" s="10">
        <f>SUM(O5:O19)</f>
        <v>465980.60371061059</v>
      </c>
      <c r="P20" s="10">
        <f>SUM(P5:P19)</f>
        <v>239987.02814273778</v>
      </c>
      <c r="Q20" s="10">
        <f>SUM(Q5:Q19)</f>
        <v>1206537.9980684801</v>
      </c>
      <c r="R20" s="11">
        <f t="shared" si="10"/>
        <v>5.0275133927274771</v>
      </c>
      <c r="S20" s="11">
        <f t="shared" si="11"/>
        <v>2.5892451069010165</v>
      </c>
      <c r="T20" s="28"/>
      <c r="U20" s="13" t="s">
        <v>14</v>
      </c>
      <c r="V20" s="11">
        <v>4.7921758152953391</v>
      </c>
      <c r="W20" s="11">
        <v>5.9428155248973118</v>
      </c>
      <c r="X20" s="12">
        <v>8.0501280782762965</v>
      </c>
      <c r="Y20" s="11"/>
      <c r="Z20" s="11">
        <v>4.6074075481784007</v>
      </c>
      <c r="AA20" s="12">
        <v>6.9326146515550535</v>
      </c>
      <c r="AB20" s="11">
        <v>5.5687267467923363</v>
      </c>
      <c r="AC20" s="11"/>
      <c r="AD20" s="12">
        <v>4.22181148419401</v>
      </c>
      <c r="AE20" s="11">
        <v>5.2873438681342089</v>
      </c>
      <c r="AF20" s="11">
        <v>5.7748450719513365</v>
      </c>
    </row>
    <row r="21" spans="2:34" x14ac:dyDescent="0.35">
      <c r="B21" s="38" t="s">
        <v>235</v>
      </c>
      <c r="C21" s="39"/>
      <c r="D21" s="39"/>
      <c r="E21" s="39"/>
      <c r="F21" s="39"/>
      <c r="G21" s="39"/>
      <c r="H21" s="39"/>
      <c r="I21" s="39"/>
      <c r="J21" s="39"/>
      <c r="K21" s="39"/>
      <c r="L21" s="39"/>
      <c r="M21" s="39"/>
      <c r="N21" s="39"/>
      <c r="O21" s="39"/>
      <c r="P21" s="39"/>
      <c r="Q21" s="39"/>
      <c r="R21" s="39"/>
      <c r="S21" s="39"/>
    </row>
    <row r="22" spans="2:34" x14ac:dyDescent="0.35">
      <c r="B22" s="40"/>
      <c r="C22" s="41"/>
      <c r="D22" s="41"/>
      <c r="E22" s="41"/>
      <c r="F22" s="41"/>
      <c r="G22" s="41"/>
      <c r="H22" s="41"/>
      <c r="I22" s="41"/>
      <c r="J22" s="41"/>
      <c r="K22" s="41"/>
      <c r="L22" s="41"/>
      <c r="M22" s="41"/>
      <c r="N22" s="41"/>
      <c r="O22" s="41"/>
      <c r="P22" s="41"/>
      <c r="Q22" s="41"/>
      <c r="R22" s="41"/>
      <c r="S22" s="41"/>
    </row>
    <row r="23" spans="2:34" ht="15" thickBot="1" x14ac:dyDescent="0.4">
      <c r="B23" s="18" t="s">
        <v>224</v>
      </c>
      <c r="O23" s="35">
        <v>503670</v>
      </c>
      <c r="P23" s="36">
        <f>(O20-O23)/O20*100</f>
        <v>-8.0881899352179421</v>
      </c>
      <c r="U23" s="20" t="s">
        <v>225</v>
      </c>
      <c r="AH23" s="16"/>
    </row>
    <row r="24" spans="2:34" ht="15" thickBot="1" x14ac:dyDescent="0.4"/>
    <row r="25" spans="2:34" ht="15" thickBot="1" x14ac:dyDescent="0.4">
      <c r="B25" s="44" t="s">
        <v>210</v>
      </c>
      <c r="C25" s="42" t="s">
        <v>180</v>
      </c>
      <c r="D25" s="42"/>
      <c r="E25" s="42"/>
      <c r="F25" s="42"/>
      <c r="G25" s="42"/>
      <c r="H25" s="3"/>
      <c r="I25" s="42" t="s">
        <v>181</v>
      </c>
      <c r="J25" s="43"/>
      <c r="K25" s="43"/>
      <c r="L25" s="43"/>
      <c r="M25" s="43"/>
      <c r="N25" s="3"/>
      <c r="O25" s="42" t="s">
        <v>260</v>
      </c>
      <c r="P25" s="43"/>
      <c r="Q25" s="43"/>
      <c r="R25" s="43"/>
      <c r="S25" s="43"/>
      <c r="U25" s="44" t="s">
        <v>210</v>
      </c>
      <c r="V25" s="42" t="s">
        <v>180</v>
      </c>
      <c r="W25" s="42"/>
      <c r="X25" s="42"/>
      <c r="Y25" s="3"/>
      <c r="Z25" s="42" t="s">
        <v>181</v>
      </c>
      <c r="AA25" s="43"/>
      <c r="AB25" s="43"/>
      <c r="AC25" s="3"/>
      <c r="AD25" s="42" t="s">
        <v>182</v>
      </c>
      <c r="AE25" s="43"/>
      <c r="AF25" s="43"/>
    </row>
    <row r="26" spans="2:34" ht="48.5" thickBot="1" x14ac:dyDescent="0.4">
      <c r="B26" s="45"/>
      <c r="C26" s="2" t="s">
        <v>183</v>
      </c>
      <c r="D26" s="2" t="s">
        <v>184</v>
      </c>
      <c r="E26" s="2" t="s">
        <v>185</v>
      </c>
      <c r="F26" s="2" t="s">
        <v>186</v>
      </c>
      <c r="G26" s="2" t="s">
        <v>187</v>
      </c>
      <c r="H26" s="4"/>
      <c r="I26" s="2" t="s">
        <v>183</v>
      </c>
      <c r="J26" s="2" t="s">
        <v>184</v>
      </c>
      <c r="K26" s="2" t="s">
        <v>185</v>
      </c>
      <c r="L26" s="2" t="s">
        <v>186</v>
      </c>
      <c r="M26" s="2" t="s">
        <v>187</v>
      </c>
      <c r="N26" s="2"/>
      <c r="O26" s="2" t="s">
        <v>256</v>
      </c>
      <c r="P26" s="2" t="s">
        <v>257</v>
      </c>
      <c r="Q26" s="2" t="s">
        <v>185</v>
      </c>
      <c r="R26" s="2" t="s">
        <v>258</v>
      </c>
      <c r="S26" s="2" t="s">
        <v>259</v>
      </c>
      <c r="U26" s="45"/>
      <c r="V26" s="2" t="s">
        <v>183</v>
      </c>
      <c r="W26" s="2" t="s">
        <v>184</v>
      </c>
      <c r="X26" s="2" t="s">
        <v>185</v>
      </c>
      <c r="Y26" s="4"/>
      <c r="Z26" s="2" t="s">
        <v>183</v>
      </c>
      <c r="AA26" s="2" t="s">
        <v>184</v>
      </c>
      <c r="AB26" s="2" t="s">
        <v>185</v>
      </c>
      <c r="AC26" s="2"/>
      <c r="AD26" s="2" t="s">
        <v>183</v>
      </c>
      <c r="AE26" s="2" t="s">
        <v>184</v>
      </c>
      <c r="AF26" s="2" t="s">
        <v>185</v>
      </c>
    </row>
    <row r="27" spans="2:34" x14ac:dyDescent="0.35">
      <c r="B27" s="7" t="s">
        <v>169</v>
      </c>
      <c r="C27" s="8">
        <v>11991.788609740042</v>
      </c>
      <c r="D27" s="8">
        <v>9676.4986055848185</v>
      </c>
      <c r="E27" s="8">
        <v>52374.255937202397</v>
      </c>
      <c r="F27" s="19">
        <f t="shared" ref="F27" si="12">E27/D27</f>
        <v>5.4125214162666699</v>
      </c>
      <c r="G27" s="19">
        <f t="shared" ref="G27" si="13">E27/C27</f>
        <v>4.3675099388145204</v>
      </c>
      <c r="I27" s="8">
        <v>22255.682685570653</v>
      </c>
      <c r="J27" s="8">
        <v>10417.838299605388</v>
      </c>
      <c r="K27" s="8">
        <v>113613.52113727134</v>
      </c>
      <c r="L27" s="19">
        <f t="shared" ref="L27" si="14">K27/J27</f>
        <v>10.905671394570872</v>
      </c>
      <c r="M27" s="19">
        <f t="shared" ref="M27" si="15">K27/I27</f>
        <v>5.1049218638856688</v>
      </c>
      <c r="O27" s="8">
        <f t="shared" ref="O27" si="16">SUM(C27,I27)</f>
        <v>34247.471295310694</v>
      </c>
      <c r="P27" s="8">
        <f t="shared" ref="P27" si="17">SUM(D27,J27)</f>
        <v>20094.336905190205</v>
      </c>
      <c r="Q27" s="8">
        <f t="shared" ref="Q27" si="18">SUM(E27,K27)</f>
        <v>165987.77707447374</v>
      </c>
      <c r="R27" s="19">
        <f t="shared" ref="R27" si="19">Q27/P27</f>
        <v>8.2604257039007063</v>
      </c>
      <c r="S27" s="19">
        <f t="shared" ref="S27" si="20">Q27/O27</f>
        <v>4.8467162916405302</v>
      </c>
      <c r="U27" s="7" t="s">
        <v>169</v>
      </c>
      <c r="V27" s="19">
        <v>18.445137856196805</v>
      </c>
      <c r="W27" s="19">
        <v>22.052357042595126</v>
      </c>
      <c r="X27" s="19">
        <v>50.959996445990782</v>
      </c>
      <c r="Y27" s="19"/>
      <c r="Z27" s="19">
        <v>13.004878410088338</v>
      </c>
      <c r="AA27" s="19">
        <v>17.774514702894624</v>
      </c>
      <c r="AB27" s="19">
        <v>20.658238613229095</v>
      </c>
      <c r="AC27" s="19"/>
      <c r="AD27" s="19">
        <v>14.076046530188099</v>
      </c>
      <c r="AE27" s="19">
        <v>17.791998364342231</v>
      </c>
      <c r="AF27" s="19">
        <v>29.66593650455243</v>
      </c>
    </row>
    <row r="28" spans="2:34" x14ac:dyDescent="0.35">
      <c r="B28" s="7" t="s">
        <v>170</v>
      </c>
      <c r="C28" s="8">
        <v>57478.895352720945</v>
      </c>
      <c r="D28" s="8">
        <v>36582.24599035953</v>
      </c>
      <c r="E28" s="8">
        <v>117496.27288231811</v>
      </c>
      <c r="F28" s="19">
        <f t="shared" ref="F28:F36" si="21">E28/D28</f>
        <v>3.2118386857187975</v>
      </c>
      <c r="G28" s="19">
        <f t="shared" ref="G28:G36" si="22">E28/C28</f>
        <v>2.0441637258562251</v>
      </c>
      <c r="I28" s="8">
        <v>73283.321015476497</v>
      </c>
      <c r="J28" s="8">
        <v>37526.318780843052</v>
      </c>
      <c r="K28" s="8">
        <v>170565.14624305454</v>
      </c>
      <c r="L28" s="19">
        <f t="shared" ref="L28:L36" si="23">K28/J28</f>
        <v>4.5452139134448482</v>
      </c>
      <c r="M28" s="19">
        <f t="shared" ref="M28:M36" si="24">K28/I28</f>
        <v>2.3274756640332028</v>
      </c>
      <c r="O28" s="8">
        <f t="shared" ref="O28:O36" si="25">SUM(C28,I28)</f>
        <v>130762.21636819743</v>
      </c>
      <c r="P28" s="8">
        <f t="shared" ref="P28:P36" si="26">SUM(D28,J28)</f>
        <v>74108.564771202582</v>
      </c>
      <c r="Q28" s="8">
        <f t="shared" ref="Q28:Q36" si="27">SUM(E28,K28)</f>
        <v>288061.41912537266</v>
      </c>
      <c r="R28" s="19">
        <f t="shared" ref="R28:R36" si="28">Q28/P28</f>
        <v>3.8870192671348129</v>
      </c>
      <c r="S28" s="19">
        <f t="shared" ref="S28:S36" si="29">Q28/O28</f>
        <v>2.2029407815653377</v>
      </c>
      <c r="U28" s="7" t="s">
        <v>170</v>
      </c>
      <c r="V28" s="19">
        <v>8.2429992122226832</v>
      </c>
      <c r="W28" s="19">
        <v>9.2790948504486686</v>
      </c>
      <c r="X28" s="19">
        <v>10.086097465994758</v>
      </c>
      <c r="Y28" s="19"/>
      <c r="Z28" s="19">
        <v>10.961309445825904</v>
      </c>
      <c r="AA28" s="19">
        <v>16.221361740258125</v>
      </c>
      <c r="AB28" s="19">
        <v>12.339567126352874</v>
      </c>
      <c r="AC28" s="19"/>
      <c r="AD28" s="19">
        <v>9.0868816234225704</v>
      </c>
      <c r="AE28" s="19">
        <v>10.643317862165405</v>
      </c>
      <c r="AF28" s="19">
        <v>9.4444653522488622</v>
      </c>
    </row>
    <row r="29" spans="2:34" x14ac:dyDescent="0.35">
      <c r="B29" s="7" t="s">
        <v>171</v>
      </c>
      <c r="C29" s="8">
        <v>7938.4026410783927</v>
      </c>
      <c r="D29" s="8">
        <v>5204.4179535220019</v>
      </c>
      <c r="E29" s="8">
        <v>10564.148216414824</v>
      </c>
      <c r="F29" s="19">
        <f t="shared" si="21"/>
        <v>2.0298423975087769</v>
      </c>
      <c r="G29" s="19">
        <f t="shared" si="22"/>
        <v>1.3307649780510171</v>
      </c>
      <c r="I29" s="8">
        <v>11248.260702821544</v>
      </c>
      <c r="J29" s="8">
        <v>3773.677231810675</v>
      </c>
      <c r="K29" s="8">
        <v>30801.441435308967</v>
      </c>
      <c r="L29" s="19">
        <f t="shared" si="23"/>
        <v>8.1621822808968503</v>
      </c>
      <c r="M29" s="19">
        <f t="shared" si="24"/>
        <v>2.7383292625483557</v>
      </c>
      <c r="O29" s="8">
        <f t="shared" si="25"/>
        <v>19186.663343899938</v>
      </c>
      <c r="P29" s="8">
        <f t="shared" si="26"/>
        <v>8978.0951853326769</v>
      </c>
      <c r="Q29" s="8">
        <f t="shared" si="27"/>
        <v>41365.589651723792</v>
      </c>
      <c r="R29" s="19">
        <f t="shared" si="28"/>
        <v>4.6073904094157827</v>
      </c>
      <c r="S29" s="19">
        <f t="shared" si="29"/>
        <v>2.155955358693217</v>
      </c>
      <c r="U29" s="7" t="s">
        <v>171</v>
      </c>
      <c r="V29" s="19">
        <v>23.632226863159751</v>
      </c>
      <c r="W29" s="19">
        <v>31.614600306710717</v>
      </c>
      <c r="X29" s="19">
        <v>26.30199026716345</v>
      </c>
      <c r="Y29" s="19"/>
      <c r="Z29" s="19">
        <v>16.74775782084161</v>
      </c>
      <c r="AA29" s="19">
        <v>25.359023097759597</v>
      </c>
      <c r="AB29" s="19">
        <v>20.466771518626491</v>
      </c>
      <c r="AC29" s="19"/>
      <c r="AD29" s="19">
        <v>14.79875566007442</v>
      </c>
      <c r="AE29" s="19">
        <v>21.308964718318258</v>
      </c>
      <c r="AF29" s="19">
        <v>17.755016560170546</v>
      </c>
    </row>
    <row r="30" spans="2:34" x14ac:dyDescent="0.35">
      <c r="B30" s="7" t="s">
        <v>172</v>
      </c>
      <c r="C30" s="8">
        <v>11545.908492895353</v>
      </c>
      <c r="D30" s="8">
        <v>8225.466692072765</v>
      </c>
      <c r="E30" s="8">
        <v>30275.74812125785</v>
      </c>
      <c r="F30" s="19">
        <f t="shared" si="21"/>
        <v>3.6807331735275137</v>
      </c>
      <c r="G30" s="19">
        <f t="shared" si="22"/>
        <v>2.6222057917649093</v>
      </c>
      <c r="I30" s="8">
        <v>11697.511110711197</v>
      </c>
      <c r="J30" s="8">
        <v>4312.4971370693765</v>
      </c>
      <c r="K30" s="8">
        <v>31513.43599491155</v>
      </c>
      <c r="L30" s="19">
        <f t="shared" si="23"/>
        <v>7.3074682703040557</v>
      </c>
      <c r="M30" s="19">
        <f t="shared" si="24"/>
        <v>2.6940291568567329</v>
      </c>
      <c r="O30" s="8">
        <f t="shared" si="25"/>
        <v>23243.419603606548</v>
      </c>
      <c r="P30" s="8">
        <f t="shared" si="26"/>
        <v>12537.963829142142</v>
      </c>
      <c r="Q30" s="8">
        <f t="shared" si="27"/>
        <v>61789.184116169403</v>
      </c>
      <c r="R30" s="19">
        <f t="shared" si="28"/>
        <v>4.928167360999403</v>
      </c>
      <c r="S30" s="19">
        <f t="shared" si="29"/>
        <v>2.6583517042639428</v>
      </c>
      <c r="U30" s="7" t="s">
        <v>172</v>
      </c>
      <c r="V30" s="19">
        <v>14.929221067572024</v>
      </c>
      <c r="W30" s="19">
        <v>17.013152039321167</v>
      </c>
      <c r="X30" s="19">
        <v>15.105147354256912</v>
      </c>
      <c r="Y30" s="19"/>
      <c r="Z30" s="19">
        <v>12.307644219242816</v>
      </c>
      <c r="AA30" s="19">
        <v>13.998513638546434</v>
      </c>
      <c r="AB30" s="19">
        <v>21.339815903645732</v>
      </c>
      <c r="AC30" s="19"/>
      <c r="AD30" s="19">
        <v>12.656171889047998</v>
      </c>
      <c r="AE30" s="19">
        <v>13.9789900565736</v>
      </c>
      <c r="AF30" s="19">
        <v>17.002114135504371</v>
      </c>
    </row>
    <row r="31" spans="2:34" x14ac:dyDescent="0.35">
      <c r="B31" s="7" t="s">
        <v>173</v>
      </c>
      <c r="C31" s="8">
        <v>61936.325976738641</v>
      </c>
      <c r="D31" s="8">
        <v>41997.396570119665</v>
      </c>
      <c r="E31" s="8">
        <v>122642.08958739597</v>
      </c>
      <c r="F31" s="19">
        <f t="shared" si="21"/>
        <v>2.9202307667483711</v>
      </c>
      <c r="G31" s="19">
        <f t="shared" si="22"/>
        <v>1.980131815268741</v>
      </c>
      <c r="I31" s="8">
        <v>59895.118460808641</v>
      </c>
      <c r="J31" s="8">
        <v>19783.834047192504</v>
      </c>
      <c r="K31" s="8">
        <v>131240.23970928023</v>
      </c>
      <c r="L31" s="19">
        <f t="shared" si="23"/>
        <v>6.6337111095967947</v>
      </c>
      <c r="M31" s="19">
        <f t="shared" si="24"/>
        <v>2.1911675455680926</v>
      </c>
      <c r="O31" s="8">
        <f t="shared" si="25"/>
        <v>121831.44443754728</v>
      </c>
      <c r="P31" s="8">
        <f t="shared" si="26"/>
        <v>61781.230617312169</v>
      </c>
      <c r="Q31" s="8">
        <f t="shared" si="27"/>
        <v>253882.32929667621</v>
      </c>
      <c r="R31" s="19">
        <f t="shared" si="28"/>
        <v>4.109376371430419</v>
      </c>
      <c r="S31" s="19">
        <f t="shared" si="29"/>
        <v>2.0838817964340914</v>
      </c>
      <c r="U31" s="7" t="s">
        <v>173</v>
      </c>
      <c r="V31" s="19">
        <v>11.306929430875035</v>
      </c>
      <c r="W31" s="19">
        <v>13.469134990077523</v>
      </c>
      <c r="X31" s="19">
        <v>13.973643300450558</v>
      </c>
      <c r="Y31" s="19"/>
      <c r="Z31" s="19">
        <v>9.4304331909872854</v>
      </c>
      <c r="AA31" s="19">
        <v>15.07336376739811</v>
      </c>
      <c r="AB31" s="19">
        <v>13.219006161546304</v>
      </c>
      <c r="AC31" s="19"/>
      <c r="AD31" s="19">
        <v>9.7531932257313656</v>
      </c>
      <c r="AE31" s="19">
        <v>12.731930844443133</v>
      </c>
      <c r="AF31" s="19">
        <v>11.992733254653176</v>
      </c>
    </row>
    <row r="32" spans="2:34" x14ac:dyDescent="0.35">
      <c r="B32" s="7" t="s">
        <v>174</v>
      </c>
      <c r="C32" s="8">
        <v>26204.148579385903</v>
      </c>
      <c r="D32" s="8">
        <v>11762.005053859375</v>
      </c>
      <c r="E32" s="8">
        <v>62696.835876160978</v>
      </c>
      <c r="F32" s="19">
        <f t="shared" si="21"/>
        <v>5.3304547642231075</v>
      </c>
      <c r="G32" s="19">
        <f t="shared" si="22"/>
        <v>2.3926301473302929</v>
      </c>
      <c r="I32" s="8">
        <v>19088.468343995137</v>
      </c>
      <c r="J32" s="8">
        <v>9562.5291006217976</v>
      </c>
      <c r="K32" s="8">
        <v>138173.44231852904</v>
      </c>
      <c r="L32" s="19">
        <f t="shared" si="23"/>
        <v>14.449466335171142</v>
      </c>
      <c r="M32" s="19">
        <f t="shared" si="24"/>
        <v>7.2385819453133715</v>
      </c>
      <c r="O32" s="8">
        <f t="shared" si="25"/>
        <v>45292.616923381036</v>
      </c>
      <c r="P32" s="8">
        <f t="shared" si="26"/>
        <v>21324.534154481174</v>
      </c>
      <c r="Q32" s="8">
        <f t="shared" si="27"/>
        <v>200870.27819469001</v>
      </c>
      <c r="R32" s="19">
        <f t="shared" si="28"/>
        <v>9.419679545612901</v>
      </c>
      <c r="S32" s="19">
        <f t="shared" si="29"/>
        <v>4.4349452921762262</v>
      </c>
      <c r="U32" s="7" t="s">
        <v>174</v>
      </c>
      <c r="V32" s="19">
        <v>9.7356751426048955</v>
      </c>
      <c r="W32" s="19">
        <v>14.495714221411996</v>
      </c>
      <c r="X32" s="19">
        <v>13.229400723971837</v>
      </c>
      <c r="Y32" s="19"/>
      <c r="Z32" s="19">
        <v>9.1397828347212418</v>
      </c>
      <c r="AA32" s="19">
        <v>11.91751579261109</v>
      </c>
      <c r="AB32" s="19">
        <v>9.2467767971136023</v>
      </c>
      <c r="AC32" s="19"/>
      <c r="AD32" s="19">
        <v>8.1551340052560093</v>
      </c>
      <c r="AE32" s="19">
        <v>10.290229695890483</v>
      </c>
      <c r="AF32" s="19">
        <v>8.5972324412500747</v>
      </c>
    </row>
    <row r="33" spans="2:32" x14ac:dyDescent="0.35">
      <c r="B33" s="7" t="s">
        <v>175</v>
      </c>
      <c r="C33" s="8">
        <v>1470.5983245094687</v>
      </c>
      <c r="D33" s="8">
        <v>0</v>
      </c>
      <c r="E33" s="8">
        <v>0</v>
      </c>
      <c r="F33" s="19"/>
      <c r="G33" s="19"/>
      <c r="I33" s="8">
        <v>248.43929592894568</v>
      </c>
      <c r="J33" s="8">
        <v>0</v>
      </c>
      <c r="K33" s="8">
        <v>0</v>
      </c>
      <c r="L33" s="19"/>
      <c r="M33" s="19"/>
      <c r="O33" s="8">
        <f t="shared" si="25"/>
        <v>1719.0376204384145</v>
      </c>
      <c r="P33" s="8">
        <f t="shared" si="26"/>
        <v>0</v>
      </c>
      <c r="Q33" s="8">
        <f t="shared" si="27"/>
        <v>0</v>
      </c>
      <c r="R33" s="19"/>
      <c r="S33" s="19"/>
      <c r="U33" s="7" t="s">
        <v>175</v>
      </c>
      <c r="V33" s="19">
        <v>61.790160298385821</v>
      </c>
      <c r="W33" s="19"/>
      <c r="X33" s="19"/>
      <c r="Y33" s="19"/>
      <c r="Z33" s="19">
        <v>100</v>
      </c>
      <c r="AA33" s="19"/>
      <c r="AB33" s="19"/>
      <c r="AC33" s="19"/>
      <c r="AD33" s="19">
        <v>57.680271365723499</v>
      </c>
      <c r="AE33" s="19"/>
      <c r="AF33" s="19"/>
    </row>
    <row r="34" spans="2:32" x14ac:dyDescent="0.35">
      <c r="B34" s="7" t="s">
        <v>176</v>
      </c>
      <c r="C34" s="8">
        <v>18668.226290336159</v>
      </c>
      <c r="D34" s="8">
        <v>7331.1389405855398</v>
      </c>
      <c r="E34" s="8">
        <v>17535.669759844717</v>
      </c>
      <c r="F34" s="19">
        <f t="shared" si="21"/>
        <v>2.3919434486183859</v>
      </c>
      <c r="G34" s="19">
        <f t="shared" si="22"/>
        <v>0.93933239757878206</v>
      </c>
      <c r="I34" s="8">
        <v>41468.652814750676</v>
      </c>
      <c r="J34" s="8">
        <v>18821.257510861622</v>
      </c>
      <c r="K34" s="8">
        <v>93853.271074603952</v>
      </c>
      <c r="L34" s="19">
        <f t="shared" si="23"/>
        <v>4.9865568770015427</v>
      </c>
      <c r="M34" s="19">
        <f t="shared" si="24"/>
        <v>2.2632341468594737</v>
      </c>
      <c r="O34" s="8">
        <f t="shared" si="25"/>
        <v>60136.879105086831</v>
      </c>
      <c r="P34" s="8">
        <f t="shared" si="26"/>
        <v>26152.396451447163</v>
      </c>
      <c r="Q34" s="8">
        <f t="shared" si="27"/>
        <v>111388.94083444867</v>
      </c>
      <c r="R34" s="19">
        <f t="shared" si="28"/>
        <v>4.2592250022381748</v>
      </c>
      <c r="S34" s="19">
        <f t="shared" si="29"/>
        <v>1.85225675977965</v>
      </c>
      <c r="U34" s="7" t="s">
        <v>176</v>
      </c>
      <c r="V34" s="19">
        <v>16.211283804057821</v>
      </c>
      <c r="W34" s="19">
        <v>18.260022328702981</v>
      </c>
      <c r="X34" s="19">
        <v>15.714758139026966</v>
      </c>
      <c r="Y34" s="19"/>
      <c r="Z34" s="19">
        <v>11.284870342701694</v>
      </c>
      <c r="AA34" s="19">
        <v>11.687268534515281</v>
      </c>
      <c r="AB34" s="19">
        <v>11.557844832772481</v>
      </c>
      <c r="AC34" s="19"/>
      <c r="AD34" s="19">
        <v>10.687591821018586</v>
      </c>
      <c r="AE34" s="19">
        <v>10.851804729425883</v>
      </c>
      <c r="AF34" s="19">
        <v>10.024192614425898</v>
      </c>
    </row>
    <row r="35" spans="2:32" x14ac:dyDescent="0.35">
      <c r="B35" s="7" t="s">
        <v>177</v>
      </c>
      <c r="C35" s="8">
        <v>7176.244591341153</v>
      </c>
      <c r="D35" s="8">
        <v>4102.8502140481187</v>
      </c>
      <c r="E35" s="8">
        <v>17567.783156040783</v>
      </c>
      <c r="F35" s="19">
        <f t="shared" si="21"/>
        <v>4.2818485295633915</v>
      </c>
      <c r="G35" s="19">
        <f t="shared" si="22"/>
        <v>2.4480468763896437</v>
      </c>
      <c r="I35" s="8">
        <v>8364.8557170732784</v>
      </c>
      <c r="J35" s="8">
        <v>3633.0824727388926</v>
      </c>
      <c r="K35" s="8">
        <v>26878.412001355926</v>
      </c>
      <c r="L35" s="19">
        <f t="shared" si="23"/>
        <v>7.3982388792547678</v>
      </c>
      <c r="M35" s="19">
        <f t="shared" si="24"/>
        <v>3.2132547064135411</v>
      </c>
      <c r="O35" s="8">
        <f t="shared" si="25"/>
        <v>15541.100308414432</v>
      </c>
      <c r="P35" s="8">
        <f t="shared" si="26"/>
        <v>7735.9326867870113</v>
      </c>
      <c r="Q35" s="8">
        <f t="shared" si="27"/>
        <v>44446.195157396709</v>
      </c>
      <c r="R35" s="19">
        <f t="shared" si="28"/>
        <v>5.745421652040859</v>
      </c>
      <c r="S35" s="19">
        <f t="shared" si="29"/>
        <v>2.8599130225890224</v>
      </c>
      <c r="U35" s="7" t="s">
        <v>177</v>
      </c>
      <c r="V35" s="19">
        <v>15.641949617584208</v>
      </c>
      <c r="W35" s="19">
        <v>17.073538540912786</v>
      </c>
      <c r="X35" s="19">
        <v>18.665049486188956</v>
      </c>
      <c r="Y35" s="19"/>
      <c r="Z35" s="19">
        <v>14.250888406654502</v>
      </c>
      <c r="AA35" s="19">
        <v>22.298330604493952</v>
      </c>
      <c r="AB35" s="19">
        <v>15.31007085101621</v>
      </c>
      <c r="AC35" s="19"/>
      <c r="AD35" s="19">
        <v>13.499963254845609</v>
      </c>
      <c r="AE35" s="19">
        <v>16.316631046381019</v>
      </c>
      <c r="AF35" s="19">
        <v>14.328706233862432</v>
      </c>
    </row>
    <row r="36" spans="2:32" x14ac:dyDescent="0.35">
      <c r="B36" s="7" t="s">
        <v>178</v>
      </c>
      <c r="C36" s="8">
        <v>6699.0802097983706</v>
      </c>
      <c r="D36" s="8">
        <v>5693.4061998796142</v>
      </c>
      <c r="E36" s="8">
        <v>11567.326742634839</v>
      </c>
      <c r="F36" s="19">
        <f t="shared" si="21"/>
        <v>2.0317058605232536</v>
      </c>
      <c r="G36" s="19">
        <f t="shared" si="22"/>
        <v>1.7267037235523701</v>
      </c>
      <c r="I36" s="8">
        <v>7320.6744949296371</v>
      </c>
      <c r="J36" s="8">
        <v>1580.567341963063</v>
      </c>
      <c r="K36" s="8">
        <v>27178.957874894055</v>
      </c>
      <c r="L36" s="19">
        <f t="shared" si="23"/>
        <v>17.195697489951815</v>
      </c>
      <c r="M36" s="19">
        <f t="shared" si="24"/>
        <v>3.712630290244217</v>
      </c>
      <c r="O36" s="8">
        <f t="shared" si="25"/>
        <v>14019.754704728008</v>
      </c>
      <c r="P36" s="8">
        <f t="shared" si="26"/>
        <v>7273.9735418426772</v>
      </c>
      <c r="Q36" s="8">
        <f t="shared" si="27"/>
        <v>38746.284617528894</v>
      </c>
      <c r="R36" s="19">
        <f t="shared" si="28"/>
        <v>5.3267013406971371</v>
      </c>
      <c r="S36" s="19">
        <f t="shared" si="29"/>
        <v>2.7636920497947184</v>
      </c>
      <c r="U36" s="7" t="s">
        <v>178</v>
      </c>
      <c r="V36" s="19">
        <v>22.703038034052753</v>
      </c>
      <c r="W36" s="19">
        <v>26.920217590556415</v>
      </c>
      <c r="X36" s="19">
        <v>24.547335648731845</v>
      </c>
      <c r="Y36" s="19"/>
      <c r="Z36" s="19">
        <v>17.170850746718415</v>
      </c>
      <c r="AA36" s="19">
        <v>26.048537200544807</v>
      </c>
      <c r="AB36" s="19">
        <v>43.043776560272626</v>
      </c>
      <c r="AC36" s="19"/>
      <c r="AD36" s="19">
        <v>18.395244227516951</v>
      </c>
      <c r="AE36" s="19">
        <v>24.771708002412403</v>
      </c>
      <c r="AF36" s="19">
        <v>31.265824001945973</v>
      </c>
    </row>
    <row r="38" spans="2:32" ht="15" thickBot="1" x14ac:dyDescent="0.4">
      <c r="B38" s="15" t="s">
        <v>14</v>
      </c>
      <c r="C38" s="10">
        <f>SUM(C27:C37)</f>
        <v>211109.61906854445</v>
      </c>
      <c r="D38" s="10">
        <f>SUM(D27:D37)</f>
        <v>130575.42622003144</v>
      </c>
      <c r="E38" s="10">
        <f>SUM(E27:E37)</f>
        <v>442720.13027927041</v>
      </c>
      <c r="F38" s="11">
        <f t="shared" ref="F38" si="30">E38/D38</f>
        <v>3.3905317646311706</v>
      </c>
      <c r="G38" s="11">
        <f t="shared" ref="G38" si="31">E38/C38</f>
        <v>2.0971101754275119</v>
      </c>
      <c r="H38" s="10"/>
      <c r="I38" s="10">
        <f>SUM(I27:I36)</f>
        <v>254870.98464206624</v>
      </c>
      <c r="J38" s="10">
        <f t="shared" ref="J38:K38" si="32">SUM(J27:J36)</f>
        <v>109411.60192270638</v>
      </c>
      <c r="K38" s="10">
        <f t="shared" si="32"/>
        <v>763817.86778920935</v>
      </c>
      <c r="L38" s="11">
        <f t="shared" ref="L38" si="33">K38/J38</f>
        <v>6.9811414362510389</v>
      </c>
      <c r="M38" s="11">
        <f t="shared" ref="M38" si="34">K38/I38</f>
        <v>2.9968804368292217</v>
      </c>
      <c r="N38" s="10"/>
      <c r="O38" s="10">
        <f>SUM(O27:O36)</f>
        <v>465980.60371061065</v>
      </c>
      <c r="P38" s="10">
        <f t="shared" ref="P38:Q38" si="35">SUM(P27:P36)</f>
        <v>239987.02814273781</v>
      </c>
      <c r="Q38" s="10">
        <f t="shared" si="35"/>
        <v>1206537.9980684798</v>
      </c>
      <c r="R38" s="11">
        <f t="shared" ref="R38" si="36">Q38/P38</f>
        <v>5.0275133927274753</v>
      </c>
      <c r="S38" s="11">
        <f t="shared" ref="S38" si="37">Q38/O38</f>
        <v>2.5892451069010156</v>
      </c>
      <c r="U38" s="13" t="s">
        <v>14</v>
      </c>
      <c r="V38" s="11">
        <v>4.7921758152953391</v>
      </c>
      <c r="W38" s="11">
        <v>5.9428155248973118</v>
      </c>
      <c r="X38" s="12">
        <v>8.0501280782762965</v>
      </c>
      <c r="Y38" s="11"/>
      <c r="Z38" s="11">
        <v>4.6074075481784007</v>
      </c>
      <c r="AA38" s="12">
        <v>6.9326146515550535</v>
      </c>
      <c r="AB38" s="11">
        <v>5.5687267467923363</v>
      </c>
      <c r="AC38" s="11"/>
      <c r="AD38" s="12">
        <v>4.22181148419401</v>
      </c>
      <c r="AE38" s="11">
        <v>5.2873438681342089</v>
      </c>
      <c r="AF38" s="11">
        <v>5.7748450719513365</v>
      </c>
    </row>
    <row r="39" spans="2:32" x14ac:dyDescent="0.35">
      <c r="B39" s="38" t="s">
        <v>235</v>
      </c>
      <c r="C39" s="39"/>
      <c r="D39" s="39"/>
      <c r="E39" s="39"/>
      <c r="F39" s="39"/>
      <c r="G39" s="39"/>
      <c r="H39" s="39"/>
      <c r="I39" s="39"/>
      <c r="J39" s="39"/>
      <c r="K39" s="39"/>
      <c r="L39" s="39"/>
      <c r="M39" s="39"/>
      <c r="N39" s="39"/>
      <c r="O39" s="39"/>
      <c r="P39" s="39"/>
      <c r="Q39" s="39"/>
      <c r="R39" s="39"/>
      <c r="S39" s="39"/>
    </row>
    <row r="40" spans="2:32" x14ac:dyDescent="0.35">
      <c r="B40" s="40"/>
      <c r="C40" s="41"/>
      <c r="D40" s="41"/>
      <c r="E40" s="41"/>
      <c r="F40" s="41"/>
      <c r="G40" s="41"/>
      <c r="H40" s="41"/>
      <c r="I40" s="41"/>
      <c r="J40" s="41"/>
      <c r="K40" s="41"/>
      <c r="L40" s="41"/>
      <c r="M40" s="41"/>
      <c r="N40" s="41"/>
      <c r="O40" s="41"/>
      <c r="P40" s="41"/>
      <c r="Q40" s="41"/>
      <c r="R40" s="41"/>
      <c r="S40" s="41"/>
    </row>
  </sheetData>
  <mergeCells count="17">
    <mergeCell ref="V25:X25"/>
    <mergeCell ref="Z25:AB25"/>
    <mergeCell ref="AD25:AF25"/>
    <mergeCell ref="B21:S22"/>
    <mergeCell ref="B39:S40"/>
    <mergeCell ref="B25:B26"/>
    <mergeCell ref="C25:G25"/>
    <mergeCell ref="I25:M25"/>
    <mergeCell ref="O25:S25"/>
    <mergeCell ref="U25:U26"/>
    <mergeCell ref="Z3:AB3"/>
    <mergeCell ref="AD3:AF3"/>
    <mergeCell ref="B3:B4"/>
    <mergeCell ref="C3:G3"/>
    <mergeCell ref="I3:M3"/>
    <mergeCell ref="O3:S3"/>
    <mergeCell ref="V3:X3"/>
  </mergeCells>
  <pageMargins left="0.7" right="0.7" top="0.75" bottom="0.75" header="0.3" footer="0.3"/>
  <pageSetup scale="78" orientation="landscape" r:id="rId1"/>
  <colBreaks count="2" manualBreakCount="2">
    <brk id="19" max="39" man="1"/>
    <brk id="20" max="39"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H41"/>
  <sheetViews>
    <sheetView view="pageBreakPreview" zoomScaleNormal="100" zoomScaleSheetLayoutView="100" workbookViewId="0">
      <pane xSplit="2" ySplit="4" topLeftCell="I22" activePane="bottomRight" state="frozen"/>
      <selection activeCell="G24" sqref="G24"/>
      <selection pane="topRight" activeCell="G24" sqref="G24"/>
      <selection pane="bottomLeft" activeCell="G24" sqref="G24"/>
      <selection pane="bottomRight" activeCell="AE7" sqref="AE7"/>
    </sheetView>
  </sheetViews>
  <sheetFormatPr defaultRowHeight="14.5" x14ac:dyDescent="0.35"/>
  <cols>
    <col min="1" max="1" width="8.7265625" style="49"/>
    <col min="2" max="2" width="13.1796875" style="49" customWidth="1"/>
    <col min="3" max="16" width="8.7265625" style="49"/>
    <col min="17" max="17" width="8.453125" style="49" bestFit="1" customWidth="1"/>
    <col min="18" max="19" width="6.81640625" style="49" bestFit="1" customWidth="1"/>
    <col min="20" max="20" width="8.7265625" style="49"/>
    <col min="21" max="21" width="13.54296875" style="49" customWidth="1"/>
    <col min="22" max="16384" width="8.7265625" style="49"/>
  </cols>
  <sheetData>
    <row r="1" spans="1:34" x14ac:dyDescent="0.35">
      <c r="B1" s="47" t="s">
        <v>195</v>
      </c>
      <c r="U1" s="51" t="s">
        <v>222</v>
      </c>
      <c r="AH1" s="82"/>
    </row>
    <row r="2" spans="1:34" ht="15" thickBot="1" x14ac:dyDescent="0.4"/>
    <row r="3" spans="1:34" ht="15" thickBot="1" x14ac:dyDescent="0.4">
      <c r="B3" s="52" t="s">
        <v>179</v>
      </c>
      <c r="C3" s="53" t="s">
        <v>180</v>
      </c>
      <c r="D3" s="53"/>
      <c r="E3" s="53"/>
      <c r="F3" s="53"/>
      <c r="G3" s="53"/>
      <c r="H3" s="54"/>
      <c r="I3" s="53" t="s">
        <v>181</v>
      </c>
      <c r="J3" s="102"/>
      <c r="K3" s="102"/>
      <c r="L3" s="102"/>
      <c r="M3" s="102"/>
      <c r="N3" s="54"/>
      <c r="O3" s="53" t="s">
        <v>260</v>
      </c>
      <c r="P3" s="102"/>
      <c r="Q3" s="102"/>
      <c r="R3" s="102"/>
      <c r="S3" s="102"/>
      <c r="T3" s="103"/>
      <c r="U3" s="57" t="s">
        <v>179</v>
      </c>
      <c r="V3" s="53" t="s">
        <v>180</v>
      </c>
      <c r="W3" s="53"/>
      <c r="X3" s="53"/>
      <c r="Y3" s="54"/>
      <c r="Z3" s="53" t="s">
        <v>181</v>
      </c>
      <c r="AA3" s="53"/>
      <c r="AB3" s="53"/>
      <c r="AC3" s="54"/>
      <c r="AD3" s="53" t="s">
        <v>182</v>
      </c>
      <c r="AE3" s="53"/>
      <c r="AF3" s="53"/>
    </row>
    <row r="4" spans="1:34" ht="48.5" thickBot="1" x14ac:dyDescent="0.4">
      <c r="B4" s="59"/>
      <c r="C4" s="60" t="s">
        <v>183</v>
      </c>
      <c r="D4" s="60" t="s">
        <v>184</v>
      </c>
      <c r="E4" s="60" t="s">
        <v>185</v>
      </c>
      <c r="F4" s="60" t="s">
        <v>186</v>
      </c>
      <c r="G4" s="60" t="s">
        <v>187</v>
      </c>
      <c r="H4" s="61"/>
      <c r="I4" s="60" t="s">
        <v>183</v>
      </c>
      <c r="J4" s="60" t="s">
        <v>184</v>
      </c>
      <c r="K4" s="60" t="s">
        <v>185</v>
      </c>
      <c r="L4" s="60" t="s">
        <v>186</v>
      </c>
      <c r="M4" s="60" t="s">
        <v>187</v>
      </c>
      <c r="N4" s="60"/>
      <c r="O4" s="60" t="s">
        <v>256</v>
      </c>
      <c r="P4" s="60" t="s">
        <v>257</v>
      </c>
      <c r="Q4" s="60" t="s">
        <v>185</v>
      </c>
      <c r="R4" s="60" t="s">
        <v>258</v>
      </c>
      <c r="S4" s="60" t="s">
        <v>259</v>
      </c>
      <c r="T4" s="62"/>
      <c r="U4" s="63"/>
      <c r="V4" s="60" t="s">
        <v>183</v>
      </c>
      <c r="W4" s="60" t="s">
        <v>184</v>
      </c>
      <c r="X4" s="60" t="s">
        <v>185</v>
      </c>
      <c r="Y4" s="61"/>
      <c r="Z4" s="60" t="s">
        <v>183</v>
      </c>
      <c r="AA4" s="60" t="s">
        <v>184</v>
      </c>
      <c r="AB4" s="60" t="s">
        <v>185</v>
      </c>
      <c r="AC4" s="60"/>
      <c r="AD4" s="60" t="s">
        <v>183</v>
      </c>
      <c r="AE4" s="60" t="s">
        <v>184</v>
      </c>
      <c r="AF4" s="60" t="s">
        <v>185</v>
      </c>
    </row>
    <row r="5" spans="1:34" x14ac:dyDescent="0.35">
      <c r="A5" s="66"/>
      <c r="B5" s="66" t="s">
        <v>0</v>
      </c>
      <c r="C5" s="67">
        <v>8005.1370012330563</v>
      </c>
      <c r="D5" s="67">
        <v>5251.0284124642349</v>
      </c>
      <c r="E5" s="67">
        <v>17477.303522732476</v>
      </c>
      <c r="F5" s="46">
        <f>E5/D5</f>
        <v>3.3283582090790134</v>
      </c>
      <c r="G5" s="46">
        <f>E5/C5</f>
        <v>2.1832610135267383</v>
      </c>
      <c r="H5" s="67"/>
      <c r="I5" s="67">
        <v>5762.353919109315</v>
      </c>
      <c r="J5" s="67">
        <v>2739.9223422812488</v>
      </c>
      <c r="K5" s="67">
        <v>18520.026846451423</v>
      </c>
      <c r="L5" s="46">
        <f>K5/J5</f>
        <v>6.7593254599441384</v>
      </c>
      <c r="M5" s="46">
        <f>K5/I5</f>
        <v>3.2139689971202006</v>
      </c>
      <c r="N5" s="67"/>
      <c r="O5" s="67">
        <f t="shared" ref="O5:Q5" si="0">SUM(C5,I5)</f>
        <v>13767.49092034237</v>
      </c>
      <c r="P5" s="67">
        <f t="shared" si="0"/>
        <v>7990.9507547454832</v>
      </c>
      <c r="Q5" s="67">
        <f t="shared" si="0"/>
        <v>35997.330369183896</v>
      </c>
      <c r="R5" s="46">
        <f t="shared" ref="R5" si="1">Q5/P5</f>
        <v>4.5047618830345844</v>
      </c>
      <c r="S5" s="46">
        <f t="shared" ref="S5" si="2">Q5/O5</f>
        <v>2.6146616385993382</v>
      </c>
      <c r="T5" s="46"/>
      <c r="U5" s="66" t="s">
        <v>0</v>
      </c>
      <c r="V5" s="46">
        <v>35.234319464273199</v>
      </c>
      <c r="W5" s="46">
        <v>36.915725966484523</v>
      </c>
      <c r="X5" s="46">
        <v>35.645702260538769</v>
      </c>
      <c r="Y5" s="46"/>
      <c r="Z5" s="46">
        <v>58.129278362422312</v>
      </c>
      <c r="AA5" s="46">
        <v>43.746096499901299</v>
      </c>
      <c r="AB5" s="46">
        <v>42.904405353292496</v>
      </c>
      <c r="AC5" s="80"/>
      <c r="AD5" s="46">
        <v>41.702645581639544</v>
      </c>
      <c r="AE5" s="46">
        <v>35.141687583472901</v>
      </c>
      <c r="AF5" s="46">
        <v>36.853402475542104</v>
      </c>
    </row>
    <row r="6" spans="1:34" x14ac:dyDescent="0.35">
      <c r="A6" s="66"/>
      <c r="B6" s="66" t="s">
        <v>1</v>
      </c>
      <c r="C6" s="67">
        <v>2034.5835592702485</v>
      </c>
      <c r="D6" s="67">
        <v>2034.5835592702485</v>
      </c>
      <c r="E6" s="67">
        <v>6408.2531525910326</v>
      </c>
      <c r="F6" s="46">
        <f t="shared" ref="F6:F20" si="3">E6/D6</f>
        <v>3.1496632927130817</v>
      </c>
      <c r="G6" s="46">
        <f t="shared" ref="G6:G20" si="4">E6/C6</f>
        <v>3.1496632927130817</v>
      </c>
      <c r="H6" s="67"/>
      <c r="I6" s="67">
        <v>1597.384111813828</v>
      </c>
      <c r="J6" s="67">
        <v>980.75709383305366</v>
      </c>
      <c r="K6" s="67">
        <v>6357.4366036955817</v>
      </c>
      <c r="L6" s="46">
        <f t="shared" ref="L6:L20" si="5">K6/J6</f>
        <v>6.4821724397109044</v>
      </c>
      <c r="M6" s="46">
        <f t="shared" ref="M6:M20" si="6">K6/I6</f>
        <v>3.9799047434350143</v>
      </c>
      <c r="N6" s="67"/>
      <c r="O6" s="67">
        <f t="shared" ref="O6:O18" si="7">SUM(C6,I6)</f>
        <v>3631.9676710840768</v>
      </c>
      <c r="P6" s="67">
        <f t="shared" ref="P6:P18" si="8">SUM(D6,J6)</f>
        <v>3015.3406531033024</v>
      </c>
      <c r="Q6" s="67">
        <f t="shared" ref="Q6:Q18" si="9">SUM(E6,K6)</f>
        <v>12765.689756286614</v>
      </c>
      <c r="R6" s="46">
        <f t="shared" ref="R6:R20" si="10">Q6/P6</f>
        <v>4.2335812848039343</v>
      </c>
      <c r="S6" s="46">
        <f t="shared" ref="S6:S20" si="11">Q6/O6</f>
        <v>3.5148137077102026</v>
      </c>
      <c r="T6" s="46"/>
      <c r="U6" s="66" t="s">
        <v>1</v>
      </c>
      <c r="V6" s="46">
        <v>39.719894777996558</v>
      </c>
      <c r="W6" s="46">
        <v>39.719894777996558</v>
      </c>
      <c r="X6" s="46">
        <v>38.763835959674779</v>
      </c>
      <c r="Y6" s="46"/>
      <c r="Z6" s="46">
        <v>34.625543967399864</v>
      </c>
      <c r="AA6" s="46">
        <v>41.001025329088513</v>
      </c>
      <c r="AB6" s="46">
        <v>44.65601927223328</v>
      </c>
      <c r="AC6" s="80"/>
      <c r="AD6" s="46">
        <v>33.764549454012801</v>
      </c>
      <c r="AE6" s="46">
        <v>37.148351357816338</v>
      </c>
      <c r="AF6" s="46">
        <v>38.112206341671559</v>
      </c>
    </row>
    <row r="7" spans="1:34" x14ac:dyDescent="0.35">
      <c r="A7" s="66"/>
      <c r="B7" s="66" t="s">
        <v>2</v>
      </c>
      <c r="C7" s="67">
        <v>243.56095364934339</v>
      </c>
      <c r="D7" s="67">
        <v>243.56095364934339</v>
      </c>
      <c r="E7" s="67">
        <v>346.13827824024531</v>
      </c>
      <c r="F7" s="46">
        <f t="shared" si="3"/>
        <v>1.4211566881060225</v>
      </c>
      <c r="G7" s="46">
        <f t="shared" si="4"/>
        <v>1.4211566881060225</v>
      </c>
      <c r="H7" s="67"/>
      <c r="I7" s="67">
        <v>2247.0341249364228</v>
      </c>
      <c r="J7" s="67">
        <v>1944.1371941560512</v>
      </c>
      <c r="K7" s="67">
        <v>6456.0724251008942</v>
      </c>
      <c r="L7" s="46">
        <f t="shared" si="5"/>
        <v>3.3207905514628413</v>
      </c>
      <c r="M7" s="46">
        <f t="shared" si="6"/>
        <v>2.8731528166193563</v>
      </c>
      <c r="N7" s="67"/>
      <c r="O7" s="67">
        <f t="shared" si="7"/>
        <v>2490.5950785857663</v>
      </c>
      <c r="P7" s="67">
        <f t="shared" si="8"/>
        <v>2187.6981478053945</v>
      </c>
      <c r="Q7" s="67">
        <f t="shared" si="9"/>
        <v>6802.2107033411394</v>
      </c>
      <c r="R7" s="46">
        <f t="shared" si="10"/>
        <v>3.1093003896194853</v>
      </c>
      <c r="S7" s="46">
        <f t="shared" si="11"/>
        <v>2.7311588149462001</v>
      </c>
      <c r="T7" s="46"/>
      <c r="U7" s="66" t="s">
        <v>2</v>
      </c>
      <c r="V7" s="46">
        <v>100</v>
      </c>
      <c r="W7" s="46">
        <v>100</v>
      </c>
      <c r="X7" s="46">
        <v>100.00000000000003</v>
      </c>
      <c r="Y7" s="46"/>
      <c r="Z7" s="46">
        <v>90.399897936746015</v>
      </c>
      <c r="AA7" s="46">
        <v>89.014390820610075</v>
      </c>
      <c r="AB7" s="46">
        <v>91.39319881157229</v>
      </c>
      <c r="AC7" s="80"/>
      <c r="AD7" s="46">
        <v>91.286116106090589</v>
      </c>
      <c r="AE7" s="46">
        <v>90.156340754996393</v>
      </c>
      <c r="AF7" s="46">
        <v>91.808722943091254</v>
      </c>
    </row>
    <row r="8" spans="1:34" x14ac:dyDescent="0.35">
      <c r="A8" s="66"/>
      <c r="B8" s="66" t="s">
        <v>3</v>
      </c>
      <c r="C8" s="67"/>
      <c r="D8" s="67"/>
      <c r="E8" s="67"/>
      <c r="F8" s="46"/>
      <c r="G8" s="46"/>
      <c r="H8" s="67"/>
      <c r="I8" s="67"/>
      <c r="J8" s="67"/>
      <c r="K8" s="67"/>
      <c r="L8" s="46"/>
      <c r="M8" s="46"/>
      <c r="N8" s="67"/>
      <c r="O8" s="67">
        <f t="shared" si="7"/>
        <v>0</v>
      </c>
      <c r="P8" s="67">
        <f t="shared" si="8"/>
        <v>0</v>
      </c>
      <c r="Q8" s="67">
        <f t="shared" si="9"/>
        <v>0</v>
      </c>
      <c r="R8" s="46"/>
      <c r="S8" s="46"/>
      <c r="T8" s="46"/>
      <c r="U8" s="66" t="s">
        <v>3</v>
      </c>
      <c r="V8" s="46"/>
      <c r="W8" s="46"/>
      <c r="X8" s="46"/>
      <c r="Y8" s="46"/>
      <c r="Z8" s="46"/>
      <c r="AA8" s="46"/>
      <c r="AB8" s="46"/>
      <c r="AD8" s="46"/>
      <c r="AE8" s="46"/>
      <c r="AF8" s="46"/>
    </row>
    <row r="9" spans="1:34" x14ac:dyDescent="0.35">
      <c r="A9" s="66"/>
      <c r="B9" s="66" t="s">
        <v>4</v>
      </c>
      <c r="C9" s="67"/>
      <c r="D9" s="67"/>
      <c r="E9" s="67"/>
      <c r="F9" s="46"/>
      <c r="G9" s="46"/>
      <c r="H9" s="67"/>
      <c r="I9" s="67"/>
      <c r="J9" s="67"/>
      <c r="K9" s="67"/>
      <c r="L9" s="46"/>
      <c r="M9" s="46"/>
      <c r="N9" s="67"/>
      <c r="O9" s="67">
        <f t="shared" si="7"/>
        <v>0</v>
      </c>
      <c r="P9" s="67">
        <f t="shared" si="8"/>
        <v>0</v>
      </c>
      <c r="Q9" s="67">
        <f t="shared" si="9"/>
        <v>0</v>
      </c>
      <c r="R9" s="46"/>
      <c r="S9" s="46"/>
      <c r="T9" s="46"/>
      <c r="U9" s="66" t="s">
        <v>4</v>
      </c>
      <c r="V9" s="46"/>
      <c r="W9" s="46"/>
      <c r="X9" s="46"/>
      <c r="Y9" s="46"/>
      <c r="Z9" s="46"/>
      <c r="AA9" s="46"/>
      <c r="AB9" s="46"/>
      <c r="AD9" s="46"/>
      <c r="AE9" s="46"/>
      <c r="AF9" s="46"/>
    </row>
    <row r="10" spans="1:34" x14ac:dyDescent="0.35">
      <c r="A10" s="66"/>
      <c r="B10" s="66" t="s">
        <v>5</v>
      </c>
      <c r="C10" s="67">
        <v>7512.8578339237529</v>
      </c>
      <c r="D10" s="67">
        <v>6002.7925880279017</v>
      </c>
      <c r="E10" s="67">
        <v>31931.276104940083</v>
      </c>
      <c r="F10" s="46">
        <f t="shared" si="3"/>
        <v>5.319403533719373</v>
      </c>
      <c r="G10" s="46">
        <f t="shared" si="4"/>
        <v>4.2502170027438524</v>
      </c>
      <c r="H10" s="67"/>
      <c r="I10" s="67">
        <v>8434.221330587332</v>
      </c>
      <c r="J10" s="67">
        <v>4189.775571896811</v>
      </c>
      <c r="K10" s="67">
        <v>32805.457960126783</v>
      </c>
      <c r="L10" s="46">
        <f t="shared" si="5"/>
        <v>7.8298842974243064</v>
      </c>
      <c r="M10" s="46">
        <f t="shared" si="6"/>
        <v>3.8895656960240474</v>
      </c>
      <c r="N10" s="67"/>
      <c r="O10" s="67">
        <f t="shared" si="7"/>
        <v>15947.079164511084</v>
      </c>
      <c r="P10" s="67">
        <f t="shared" si="8"/>
        <v>10192.568159924713</v>
      </c>
      <c r="Q10" s="67">
        <f t="shared" si="9"/>
        <v>64736.734065066863</v>
      </c>
      <c r="R10" s="46">
        <f t="shared" si="10"/>
        <v>6.3513663140953716</v>
      </c>
      <c r="S10" s="46">
        <f t="shared" si="11"/>
        <v>4.0594727973216029</v>
      </c>
      <c r="T10" s="46"/>
      <c r="U10" s="66" t="s">
        <v>5</v>
      </c>
      <c r="V10" s="46">
        <v>26.953956060191253</v>
      </c>
      <c r="W10" s="46">
        <v>28.149639869757472</v>
      </c>
      <c r="X10" s="46">
        <v>34.114082774256175</v>
      </c>
      <c r="Y10" s="46"/>
      <c r="Z10" s="46">
        <v>30.484995621498328</v>
      </c>
      <c r="AA10" s="46">
        <v>28.543158751006587</v>
      </c>
      <c r="AB10" s="46">
        <v>29.702810005152525</v>
      </c>
      <c r="AC10" s="80"/>
      <c r="AD10" s="46">
        <v>24.667946122545224</v>
      </c>
      <c r="AE10" s="46">
        <v>27.032408033686295</v>
      </c>
      <c r="AF10" s="46">
        <v>30.328096273053891</v>
      </c>
    </row>
    <row r="11" spans="1:34" x14ac:dyDescent="0.35">
      <c r="A11" s="66"/>
      <c r="B11" s="66" t="s">
        <v>6</v>
      </c>
      <c r="C11" s="67">
        <v>2755.876523629056</v>
      </c>
      <c r="D11" s="67">
        <v>2731.2843141729431</v>
      </c>
      <c r="E11" s="67">
        <v>6065.0616962900594</v>
      </c>
      <c r="F11" s="46">
        <f t="shared" si="3"/>
        <v>2.2205896562352621</v>
      </c>
      <c r="G11" s="46">
        <f t="shared" si="4"/>
        <v>2.200774107362157</v>
      </c>
      <c r="H11" s="67"/>
      <c r="I11" s="67">
        <v>4408.8271377947403</v>
      </c>
      <c r="J11" s="67">
        <v>3747.298317234055</v>
      </c>
      <c r="K11" s="67">
        <v>9912.3498284775451</v>
      </c>
      <c r="L11" s="46">
        <f t="shared" si="5"/>
        <v>2.6451990178871108</v>
      </c>
      <c r="M11" s="46">
        <f t="shared" si="6"/>
        <v>2.2482963197862236</v>
      </c>
      <c r="N11" s="67"/>
      <c r="O11" s="67">
        <f t="shared" si="7"/>
        <v>7164.7036614237968</v>
      </c>
      <c r="P11" s="67">
        <f t="shared" si="8"/>
        <v>6478.5826314069982</v>
      </c>
      <c r="Q11" s="67">
        <f t="shared" si="9"/>
        <v>15977.411524767605</v>
      </c>
      <c r="R11" s="46">
        <f t="shared" si="10"/>
        <v>2.4661893555716956</v>
      </c>
      <c r="S11" s="46">
        <f t="shared" si="11"/>
        <v>2.2300170781372572</v>
      </c>
      <c r="T11" s="46"/>
      <c r="U11" s="66" t="s">
        <v>6</v>
      </c>
      <c r="V11" s="46">
        <v>46.078128772619458</v>
      </c>
      <c r="W11" s="46">
        <v>45.820368921370523</v>
      </c>
      <c r="X11" s="46">
        <v>42.299528931441884</v>
      </c>
      <c r="Y11" s="46"/>
      <c r="Z11" s="46">
        <v>44.410962661947103</v>
      </c>
      <c r="AA11" s="46">
        <v>47.634503965384894</v>
      </c>
      <c r="AB11" s="46">
        <v>41.05053458849077</v>
      </c>
      <c r="AC11" s="80"/>
      <c r="AD11" s="46">
        <v>43.32584352777895</v>
      </c>
      <c r="AE11" s="46">
        <v>44.672121414078561</v>
      </c>
      <c r="AF11" s="46">
        <v>38.404865000907932</v>
      </c>
    </row>
    <row r="12" spans="1:34" x14ac:dyDescent="0.35">
      <c r="A12" s="66"/>
      <c r="B12" s="66" t="s">
        <v>7</v>
      </c>
      <c r="C12" s="67">
        <v>15657.560888852642</v>
      </c>
      <c r="D12" s="67">
        <v>11701.279960572576</v>
      </c>
      <c r="E12" s="67">
        <v>30451.91641092952</v>
      </c>
      <c r="F12" s="46">
        <f t="shared" si="3"/>
        <v>2.6024431954057294</v>
      </c>
      <c r="G12" s="46">
        <f t="shared" si="4"/>
        <v>1.9448697422987304</v>
      </c>
      <c r="H12" s="67"/>
      <c r="I12" s="67">
        <v>13702.617445540409</v>
      </c>
      <c r="J12" s="67">
        <v>5438.0192873251162</v>
      </c>
      <c r="K12" s="67">
        <v>27682.398761736305</v>
      </c>
      <c r="L12" s="46">
        <f t="shared" si="5"/>
        <v>5.0905297129523204</v>
      </c>
      <c r="M12" s="46">
        <f t="shared" si="6"/>
        <v>2.0202270749918436</v>
      </c>
      <c r="N12" s="67"/>
      <c r="O12" s="67">
        <f t="shared" si="7"/>
        <v>29360.178334393051</v>
      </c>
      <c r="P12" s="67">
        <f t="shared" si="8"/>
        <v>17139.299247897692</v>
      </c>
      <c r="Q12" s="67">
        <f t="shared" si="9"/>
        <v>58134.315172665825</v>
      </c>
      <c r="R12" s="46">
        <f t="shared" si="10"/>
        <v>3.3918723473946337</v>
      </c>
      <c r="S12" s="46">
        <f t="shared" si="11"/>
        <v>1.9800395798197936</v>
      </c>
      <c r="T12" s="46"/>
      <c r="U12" s="66" t="s">
        <v>7</v>
      </c>
      <c r="V12" s="46">
        <v>31.903765917544373</v>
      </c>
      <c r="W12" s="46">
        <v>36.066275473604833</v>
      </c>
      <c r="X12" s="46">
        <v>47.078664117883541</v>
      </c>
      <c r="Y12" s="46"/>
      <c r="Z12" s="46">
        <v>31.967061297689252</v>
      </c>
      <c r="AA12" s="46">
        <v>28.160372054124593</v>
      </c>
      <c r="AB12" s="46">
        <v>27.214260587471429</v>
      </c>
      <c r="AC12" s="80"/>
      <c r="AD12" s="46">
        <v>30.82122641572127</v>
      </c>
      <c r="AE12" s="46">
        <v>30.47291303173208</v>
      </c>
      <c r="AF12" s="46">
        <v>32.216952469643466</v>
      </c>
    </row>
    <row r="13" spans="1:34" x14ac:dyDescent="0.35">
      <c r="A13" s="66"/>
      <c r="B13" s="66" t="s">
        <v>8</v>
      </c>
      <c r="C13" s="67"/>
      <c r="D13" s="67"/>
      <c r="E13" s="67"/>
      <c r="F13" s="46"/>
      <c r="G13" s="46"/>
      <c r="H13" s="67"/>
      <c r="I13" s="67"/>
      <c r="J13" s="67"/>
      <c r="K13" s="67"/>
      <c r="L13" s="46"/>
      <c r="M13" s="46"/>
      <c r="N13" s="67"/>
      <c r="O13" s="67">
        <f t="shared" si="7"/>
        <v>0</v>
      </c>
      <c r="P13" s="67">
        <f t="shared" si="8"/>
        <v>0</v>
      </c>
      <c r="Q13" s="67">
        <f t="shared" si="9"/>
        <v>0</v>
      </c>
      <c r="R13" s="46"/>
      <c r="S13" s="46"/>
      <c r="T13" s="46"/>
      <c r="U13" s="66" t="s">
        <v>8</v>
      </c>
      <c r="V13" s="46"/>
      <c r="W13" s="46"/>
      <c r="X13" s="46"/>
      <c r="Y13" s="46"/>
      <c r="Z13" s="46"/>
      <c r="AA13" s="46"/>
      <c r="AB13" s="46"/>
      <c r="AD13" s="46"/>
      <c r="AE13" s="46"/>
      <c r="AF13" s="46"/>
    </row>
    <row r="14" spans="1:34" x14ac:dyDescent="0.35">
      <c r="A14" s="66"/>
      <c r="B14" s="66" t="s">
        <v>9</v>
      </c>
      <c r="C14" s="67"/>
      <c r="D14" s="67"/>
      <c r="E14" s="67"/>
      <c r="F14" s="46"/>
      <c r="G14" s="46"/>
      <c r="H14" s="67"/>
      <c r="I14" s="67"/>
      <c r="J14" s="67"/>
      <c r="K14" s="67"/>
      <c r="L14" s="46"/>
      <c r="M14" s="46"/>
      <c r="N14" s="67"/>
      <c r="O14" s="67">
        <f t="shared" si="7"/>
        <v>0</v>
      </c>
      <c r="P14" s="67">
        <f t="shared" si="8"/>
        <v>0</v>
      </c>
      <c r="Q14" s="67">
        <f t="shared" si="9"/>
        <v>0</v>
      </c>
      <c r="R14" s="46"/>
      <c r="S14" s="46"/>
      <c r="T14" s="46"/>
      <c r="U14" s="66" t="s">
        <v>9</v>
      </c>
      <c r="V14" s="46"/>
      <c r="W14" s="46"/>
      <c r="X14" s="46"/>
      <c r="Y14" s="46"/>
      <c r="Z14" s="46"/>
      <c r="AA14" s="46"/>
      <c r="AB14" s="46"/>
      <c r="AD14" s="46"/>
      <c r="AE14" s="46"/>
      <c r="AF14" s="46"/>
    </row>
    <row r="15" spans="1:34" x14ac:dyDescent="0.35">
      <c r="A15" s="66"/>
      <c r="B15" s="66" t="s">
        <v>10</v>
      </c>
      <c r="C15" s="67"/>
      <c r="D15" s="67"/>
      <c r="E15" s="67"/>
      <c r="F15" s="46"/>
      <c r="G15" s="46"/>
      <c r="H15" s="67"/>
      <c r="I15" s="67"/>
      <c r="J15" s="67"/>
      <c r="K15" s="67"/>
      <c r="L15" s="46"/>
      <c r="M15" s="46"/>
      <c r="N15" s="67"/>
      <c r="O15" s="67">
        <f t="shared" si="7"/>
        <v>0</v>
      </c>
      <c r="P15" s="67">
        <f t="shared" si="8"/>
        <v>0</v>
      </c>
      <c r="Q15" s="67">
        <f t="shared" si="9"/>
        <v>0</v>
      </c>
      <c r="R15" s="46"/>
      <c r="S15" s="46"/>
      <c r="T15" s="46"/>
      <c r="U15" s="66" t="s">
        <v>10</v>
      </c>
      <c r="V15" s="46"/>
      <c r="W15" s="46"/>
      <c r="X15" s="46"/>
      <c r="Y15" s="46"/>
      <c r="Z15" s="46"/>
      <c r="AA15" s="46"/>
      <c r="AB15" s="46"/>
      <c r="AD15" s="46"/>
      <c r="AE15" s="46"/>
      <c r="AF15" s="46"/>
    </row>
    <row r="16" spans="1:34" x14ac:dyDescent="0.35">
      <c r="A16" s="66"/>
      <c r="B16" s="66" t="s">
        <v>11</v>
      </c>
      <c r="C16" s="67">
        <v>3169.3688520976493</v>
      </c>
      <c r="D16" s="67">
        <v>3003.3137000661509</v>
      </c>
      <c r="E16" s="67">
        <v>13583.508357059463</v>
      </c>
      <c r="F16" s="46">
        <f t="shared" si="3"/>
        <v>4.5228403402416051</v>
      </c>
      <c r="G16" s="46">
        <f t="shared" si="4"/>
        <v>4.2858717274479448</v>
      </c>
      <c r="H16" s="67"/>
      <c r="I16" s="67">
        <v>1318.110191293777</v>
      </c>
      <c r="J16" s="67">
        <v>610.64258981658452</v>
      </c>
      <c r="K16" s="67">
        <v>5901.1571441948363</v>
      </c>
      <c r="L16" s="46">
        <f t="shared" si="5"/>
        <v>9.6638479572270501</v>
      </c>
      <c r="M16" s="46">
        <f t="shared" si="6"/>
        <v>4.4769831711889116</v>
      </c>
      <c r="N16" s="67"/>
      <c r="O16" s="67">
        <f t="shared" si="7"/>
        <v>4487.4790433914259</v>
      </c>
      <c r="P16" s="67">
        <f t="shared" si="8"/>
        <v>3613.9562898827353</v>
      </c>
      <c r="Q16" s="67">
        <f t="shared" si="9"/>
        <v>19484.665501254298</v>
      </c>
      <c r="R16" s="46">
        <f t="shared" si="10"/>
        <v>5.391505579578145</v>
      </c>
      <c r="S16" s="46">
        <f t="shared" si="11"/>
        <v>4.3420070183834669</v>
      </c>
      <c r="T16" s="46"/>
      <c r="U16" s="66" t="s">
        <v>11</v>
      </c>
      <c r="V16" s="46">
        <v>52.574955535350021</v>
      </c>
      <c r="W16" s="46">
        <v>53.667537006194166</v>
      </c>
      <c r="X16" s="46">
        <v>60.174452581069261</v>
      </c>
      <c r="Y16" s="46"/>
      <c r="Z16" s="46">
        <v>71.382393729561571</v>
      </c>
      <c r="AA16" s="46">
        <v>67.409380912094676</v>
      </c>
      <c r="AB16" s="46">
        <v>93.794472887967714</v>
      </c>
      <c r="AC16" s="80"/>
      <c r="AD16" s="46">
        <v>51.581284797315377</v>
      </c>
      <c r="AE16" s="46">
        <v>50.952746109819437</v>
      </c>
      <c r="AF16" s="46">
        <v>63.431031067522049</v>
      </c>
    </row>
    <row r="17" spans="1:34" x14ac:dyDescent="0.35">
      <c r="A17" s="66"/>
      <c r="B17" s="66" t="s">
        <v>12</v>
      </c>
      <c r="C17" s="67"/>
      <c r="D17" s="67"/>
      <c r="E17" s="67"/>
      <c r="F17" s="46"/>
      <c r="G17" s="46"/>
      <c r="H17" s="67"/>
      <c r="I17" s="67"/>
      <c r="J17" s="67"/>
      <c r="K17" s="67"/>
      <c r="L17" s="46"/>
      <c r="M17" s="46"/>
      <c r="N17" s="67"/>
      <c r="O17" s="67">
        <f t="shared" si="7"/>
        <v>0</v>
      </c>
      <c r="P17" s="67">
        <f t="shared" si="8"/>
        <v>0</v>
      </c>
      <c r="Q17" s="67">
        <f t="shared" si="9"/>
        <v>0</v>
      </c>
      <c r="R17" s="46"/>
      <c r="S17" s="46"/>
      <c r="T17" s="46"/>
      <c r="U17" s="66" t="s">
        <v>12</v>
      </c>
      <c r="V17" s="46"/>
      <c r="W17" s="46"/>
      <c r="X17" s="46"/>
      <c r="Y17" s="46"/>
      <c r="Z17" s="46"/>
      <c r="AA17" s="46"/>
      <c r="AB17" s="46"/>
      <c r="AD17" s="46"/>
      <c r="AE17" s="46"/>
      <c r="AF17" s="46"/>
    </row>
    <row r="18" spans="1:34" x14ac:dyDescent="0.35">
      <c r="A18" s="66"/>
      <c r="B18" s="66" t="s">
        <v>13</v>
      </c>
      <c r="C18" s="67">
        <v>1696.9033134770534</v>
      </c>
      <c r="D18" s="67">
        <v>1400.0198585229887</v>
      </c>
      <c r="E18" s="67">
        <v>3649.3836704006931</v>
      </c>
      <c r="F18" s="46">
        <f t="shared" si="3"/>
        <v>2.6066656470507268</v>
      </c>
      <c r="G18" s="46">
        <f t="shared" si="4"/>
        <v>2.1506137924398852</v>
      </c>
      <c r="H18" s="67"/>
      <c r="I18" s="67">
        <v>2027.7378981983236</v>
      </c>
      <c r="J18" s="67">
        <v>1254.2650562327949</v>
      </c>
      <c r="K18" s="67">
        <v>6071.4258518051238</v>
      </c>
      <c r="L18" s="46">
        <f t="shared" si="5"/>
        <v>4.8406242537289117</v>
      </c>
      <c r="M18" s="46">
        <f t="shared" si="6"/>
        <v>2.9941867029262901</v>
      </c>
      <c r="N18" s="67"/>
      <c r="O18" s="67">
        <f t="shared" si="7"/>
        <v>3724.6412116753772</v>
      </c>
      <c r="P18" s="67">
        <f t="shared" si="8"/>
        <v>2654.2849147557836</v>
      </c>
      <c r="Q18" s="67">
        <f t="shared" si="9"/>
        <v>9720.8095222058164</v>
      </c>
      <c r="R18" s="46">
        <f t="shared" si="10"/>
        <v>3.6623082428587783</v>
      </c>
      <c r="S18" s="46">
        <f t="shared" si="11"/>
        <v>2.6098646741422131</v>
      </c>
      <c r="T18" s="46"/>
      <c r="U18" s="66" t="s">
        <v>13</v>
      </c>
      <c r="V18" s="46">
        <v>39.283537400008342</v>
      </c>
      <c r="W18" s="46">
        <v>41.771267580252825</v>
      </c>
      <c r="X18" s="46">
        <v>41.294124133831566</v>
      </c>
      <c r="Y18" s="46"/>
      <c r="Z18" s="46">
        <v>41.421231945507202</v>
      </c>
      <c r="AA18" s="46">
        <v>41.582486097250666</v>
      </c>
      <c r="AB18" s="46">
        <v>37.299235066337097</v>
      </c>
      <c r="AC18" s="80"/>
      <c r="AD18" s="46">
        <v>38.298032041961626</v>
      </c>
      <c r="AE18" s="46">
        <v>38.648363835964751</v>
      </c>
      <c r="AF18" s="46">
        <v>35.549891353622101</v>
      </c>
    </row>
    <row r="19" spans="1:34" x14ac:dyDescent="0.35">
      <c r="C19" s="67"/>
      <c r="D19" s="67"/>
      <c r="E19" s="67"/>
      <c r="F19" s="46"/>
      <c r="G19" s="46"/>
      <c r="H19" s="67"/>
      <c r="I19" s="67"/>
      <c r="J19" s="67"/>
      <c r="K19" s="67"/>
      <c r="L19" s="46"/>
      <c r="M19" s="46"/>
      <c r="N19" s="67"/>
      <c r="O19" s="67"/>
      <c r="P19" s="67"/>
      <c r="Q19" s="67"/>
      <c r="R19" s="46"/>
      <c r="S19" s="46"/>
      <c r="T19" s="46"/>
      <c r="U19" s="96"/>
      <c r="V19" s="96"/>
      <c r="W19" s="96"/>
      <c r="X19" s="96"/>
      <c r="Y19" s="96"/>
      <c r="Z19" s="96"/>
      <c r="AA19" s="96"/>
      <c r="AB19" s="96"/>
      <c r="AC19" s="96"/>
      <c r="AD19" s="96"/>
      <c r="AE19" s="96"/>
      <c r="AF19" s="96"/>
    </row>
    <row r="20" spans="1:34" ht="15" thickBot="1" x14ac:dyDescent="0.4">
      <c r="B20" s="71" t="s">
        <v>90</v>
      </c>
      <c r="C20" s="72">
        <f>SUM(C5:C19)</f>
        <v>41075.8489261328</v>
      </c>
      <c r="D20" s="72">
        <f>SUM(D5:D19)</f>
        <v>32367.863346746388</v>
      </c>
      <c r="E20" s="72">
        <f>SUM(E5:E19)</f>
        <v>109912.84119318357</v>
      </c>
      <c r="F20" s="31">
        <f t="shared" si="3"/>
        <v>3.3957397810205472</v>
      </c>
      <c r="G20" s="31">
        <f t="shared" si="4"/>
        <v>2.6758507509081841</v>
      </c>
      <c r="H20" s="71"/>
      <c r="I20" s="72">
        <f>SUM(I5:I19)</f>
        <v>39498.286159274139</v>
      </c>
      <c r="J20" s="72">
        <f>SUM(J5:J19)</f>
        <v>20904.817452775715</v>
      </c>
      <c r="K20" s="72">
        <f>SUM(K5:K19)</f>
        <v>113706.32542158848</v>
      </c>
      <c r="L20" s="31">
        <f t="shared" si="5"/>
        <v>5.4392402937003741</v>
      </c>
      <c r="M20" s="31">
        <f t="shared" si="6"/>
        <v>2.8787660548884451</v>
      </c>
      <c r="N20" s="71"/>
      <c r="O20" s="72">
        <f>SUM(O5:O19)</f>
        <v>80574.135085406946</v>
      </c>
      <c r="P20" s="72">
        <f>SUM(P5:P19)</f>
        <v>53272.68079952211</v>
      </c>
      <c r="Q20" s="72">
        <f>SUM(Q5:Q19)</f>
        <v>223619.16661477205</v>
      </c>
      <c r="R20" s="31">
        <f t="shared" si="10"/>
        <v>4.1976330693081634</v>
      </c>
      <c r="S20" s="31">
        <f t="shared" si="11"/>
        <v>2.7753219612936619</v>
      </c>
      <c r="T20" s="104"/>
      <c r="U20" s="73" t="s">
        <v>14</v>
      </c>
      <c r="V20" s="31">
        <v>15.881507231158492</v>
      </c>
      <c r="W20" s="31">
        <v>16.817620448840607</v>
      </c>
      <c r="X20" s="74">
        <v>19.191550008453916</v>
      </c>
      <c r="Y20" s="31"/>
      <c r="Z20" s="31">
        <v>17.334102264763697</v>
      </c>
      <c r="AA20" s="74">
        <v>16.568048521600186</v>
      </c>
      <c r="AB20" s="31">
        <v>15.485351481644877</v>
      </c>
      <c r="AC20" s="31"/>
      <c r="AD20" s="74">
        <v>15.403209146767511</v>
      </c>
      <c r="AE20" s="31">
        <v>14.62706745894325</v>
      </c>
      <c r="AF20" s="31">
        <v>15.343597671741932</v>
      </c>
    </row>
    <row r="21" spans="1:34" x14ac:dyDescent="0.35">
      <c r="B21" s="75" t="s">
        <v>235</v>
      </c>
      <c r="C21" s="105"/>
      <c r="D21" s="105"/>
      <c r="E21" s="105"/>
      <c r="F21" s="105"/>
      <c r="G21" s="105"/>
      <c r="H21" s="105"/>
      <c r="I21" s="105"/>
      <c r="J21" s="105"/>
      <c r="K21" s="105"/>
      <c r="L21" s="105"/>
      <c r="M21" s="105"/>
      <c r="N21" s="105"/>
      <c r="O21" s="105"/>
      <c r="P21" s="105"/>
      <c r="Q21" s="105"/>
      <c r="R21" s="105"/>
      <c r="S21" s="105"/>
    </row>
    <row r="22" spans="1:34" x14ac:dyDescent="0.35">
      <c r="B22" s="106"/>
      <c r="C22" s="107"/>
      <c r="D22" s="107"/>
      <c r="E22" s="107"/>
      <c r="F22" s="107"/>
      <c r="G22" s="107"/>
      <c r="H22" s="107"/>
      <c r="I22" s="107"/>
      <c r="J22" s="107"/>
      <c r="K22" s="107"/>
      <c r="L22" s="107"/>
      <c r="M22" s="107"/>
      <c r="N22" s="107"/>
      <c r="O22" s="107"/>
      <c r="P22" s="107"/>
      <c r="Q22" s="107"/>
      <c r="R22" s="107"/>
      <c r="S22" s="107"/>
    </row>
    <row r="23" spans="1:34" x14ac:dyDescent="0.35">
      <c r="P23" s="36"/>
    </row>
    <row r="24" spans="1:34" x14ac:dyDescent="0.35">
      <c r="B24" s="47" t="s">
        <v>221</v>
      </c>
      <c r="U24" s="51" t="s">
        <v>223</v>
      </c>
      <c r="AH24" s="82"/>
    </row>
    <row r="25" spans="1:34" ht="15" thickBot="1" x14ac:dyDescent="0.4"/>
    <row r="26" spans="1:34" ht="15" thickBot="1" x14ac:dyDescent="0.4">
      <c r="B26" s="52" t="s">
        <v>210</v>
      </c>
      <c r="C26" s="53" t="s">
        <v>180</v>
      </c>
      <c r="D26" s="53"/>
      <c r="E26" s="53"/>
      <c r="F26" s="53"/>
      <c r="G26" s="53"/>
      <c r="H26" s="54"/>
      <c r="I26" s="53" t="s">
        <v>181</v>
      </c>
      <c r="J26" s="102"/>
      <c r="K26" s="102"/>
      <c r="L26" s="102"/>
      <c r="M26" s="102"/>
      <c r="N26" s="54"/>
      <c r="O26" s="53" t="s">
        <v>261</v>
      </c>
      <c r="P26" s="102"/>
      <c r="Q26" s="102"/>
      <c r="R26" s="102"/>
      <c r="S26" s="102"/>
      <c r="U26" s="52" t="s">
        <v>210</v>
      </c>
      <c r="V26" s="53" t="s">
        <v>180</v>
      </c>
      <c r="W26" s="53"/>
      <c r="X26" s="53"/>
      <c r="Y26" s="54"/>
      <c r="Z26" s="53" t="s">
        <v>181</v>
      </c>
      <c r="AA26" s="102"/>
      <c r="AB26" s="102"/>
      <c r="AC26" s="54"/>
      <c r="AD26" s="53" t="s">
        <v>182</v>
      </c>
      <c r="AE26" s="102"/>
      <c r="AF26" s="102"/>
    </row>
    <row r="27" spans="1:34" ht="91.75" customHeight="1" thickBot="1" x14ac:dyDescent="0.4">
      <c r="B27" s="59"/>
      <c r="C27" s="60" t="s">
        <v>183</v>
      </c>
      <c r="D27" s="60" t="s">
        <v>184</v>
      </c>
      <c r="E27" s="60" t="s">
        <v>185</v>
      </c>
      <c r="F27" s="60" t="s">
        <v>186</v>
      </c>
      <c r="G27" s="60" t="s">
        <v>187</v>
      </c>
      <c r="H27" s="61"/>
      <c r="I27" s="60" t="s">
        <v>183</v>
      </c>
      <c r="J27" s="60" t="s">
        <v>184</v>
      </c>
      <c r="K27" s="60" t="s">
        <v>185</v>
      </c>
      <c r="L27" s="60" t="s">
        <v>186</v>
      </c>
      <c r="M27" s="60" t="s">
        <v>187</v>
      </c>
      <c r="N27" s="60"/>
      <c r="O27" s="60" t="s">
        <v>256</v>
      </c>
      <c r="P27" s="60" t="s">
        <v>257</v>
      </c>
      <c r="Q27" s="60" t="s">
        <v>185</v>
      </c>
      <c r="R27" s="60" t="s">
        <v>258</v>
      </c>
      <c r="S27" s="60" t="s">
        <v>259</v>
      </c>
      <c r="U27" s="59"/>
      <c r="V27" s="60" t="s">
        <v>183</v>
      </c>
      <c r="W27" s="60" t="s">
        <v>184</v>
      </c>
      <c r="X27" s="60" t="s">
        <v>185</v>
      </c>
      <c r="Y27" s="61"/>
      <c r="Z27" s="60" t="s">
        <v>183</v>
      </c>
      <c r="AA27" s="60" t="s">
        <v>184</v>
      </c>
      <c r="AB27" s="60" t="s">
        <v>185</v>
      </c>
      <c r="AC27" s="60"/>
      <c r="AD27" s="60" t="s">
        <v>183</v>
      </c>
      <c r="AE27" s="60" t="s">
        <v>184</v>
      </c>
      <c r="AF27" s="60" t="s">
        <v>185</v>
      </c>
    </row>
    <row r="28" spans="1:34" x14ac:dyDescent="0.35">
      <c r="B28" s="36" t="s">
        <v>169</v>
      </c>
      <c r="C28" s="67">
        <v>243.56095364934339</v>
      </c>
      <c r="D28" s="67">
        <v>243.56095364934339</v>
      </c>
      <c r="E28" s="67">
        <v>346.13827824024531</v>
      </c>
      <c r="F28" s="46">
        <f t="shared" ref="F28" si="12">E28/D28</f>
        <v>1.4211566881060225</v>
      </c>
      <c r="G28" s="46">
        <f t="shared" ref="G28" si="13">E28/C28</f>
        <v>1.4211566881060225</v>
      </c>
      <c r="H28" s="67"/>
      <c r="I28" s="67">
        <v>2247.0341249364228</v>
      </c>
      <c r="J28" s="67">
        <v>1944.1371941560512</v>
      </c>
      <c r="K28" s="67">
        <v>6456.072425100896</v>
      </c>
      <c r="L28" s="46">
        <f t="shared" ref="L28" si="14">K28/J28</f>
        <v>3.3207905514628422</v>
      </c>
      <c r="M28" s="46">
        <f t="shared" ref="M28" si="15">K28/I28</f>
        <v>2.8731528166193572</v>
      </c>
      <c r="O28" s="67">
        <f t="shared" ref="O28" si="16">SUM(C28,I28)</f>
        <v>2490.5950785857663</v>
      </c>
      <c r="P28" s="67">
        <f t="shared" ref="P28" si="17">SUM(D28,J28)</f>
        <v>2187.6981478053945</v>
      </c>
      <c r="Q28" s="67">
        <f t="shared" ref="Q28" si="18">SUM(E28,K28)</f>
        <v>6802.2107033411412</v>
      </c>
      <c r="R28" s="46">
        <f t="shared" ref="R28" si="19">Q28/P28</f>
        <v>3.1093003896194862</v>
      </c>
      <c r="S28" s="46">
        <f t="shared" ref="S28" si="20">Q28/O28</f>
        <v>2.7311588149462009</v>
      </c>
      <c r="U28" s="36" t="s">
        <v>169</v>
      </c>
      <c r="V28" s="46">
        <v>100</v>
      </c>
      <c r="W28" s="46">
        <v>100</v>
      </c>
      <c r="X28" s="46">
        <v>100.00000000000003</v>
      </c>
      <c r="Z28" s="46">
        <v>90.399897936746015</v>
      </c>
      <c r="AA28" s="46">
        <v>89.014390820610075</v>
      </c>
      <c r="AB28" s="46">
        <v>91.39319881157229</v>
      </c>
      <c r="AC28" s="46"/>
      <c r="AD28" s="46">
        <v>91.286116106090589</v>
      </c>
      <c r="AE28" s="46">
        <v>90.156340754996407</v>
      </c>
      <c r="AF28" s="46">
        <v>91.808722943091254</v>
      </c>
    </row>
    <row r="29" spans="1:34" x14ac:dyDescent="0.35">
      <c r="B29" s="36" t="s">
        <v>170</v>
      </c>
      <c r="C29" s="67">
        <v>3169.3688520976493</v>
      </c>
      <c r="D29" s="67">
        <v>3003.3137000661513</v>
      </c>
      <c r="E29" s="67">
        <v>13583.508357059463</v>
      </c>
      <c r="F29" s="46">
        <f t="shared" ref="F29:F37" si="21">E29/D29</f>
        <v>4.5228403402416042</v>
      </c>
      <c r="G29" s="46">
        <f t="shared" ref="G29:G37" si="22">E29/C29</f>
        <v>4.2858717274479448</v>
      </c>
      <c r="H29" s="67"/>
      <c r="I29" s="67">
        <v>1318.110191293777</v>
      </c>
      <c r="J29" s="67">
        <v>610.6425898165844</v>
      </c>
      <c r="K29" s="67">
        <v>5901.1571441948363</v>
      </c>
      <c r="L29" s="46">
        <f t="shared" ref="L29:L37" si="23">K29/J29</f>
        <v>9.6638479572270519</v>
      </c>
      <c r="M29" s="46">
        <f t="shared" ref="M29:M37" si="24">K29/I29</f>
        <v>4.4769831711889116</v>
      </c>
      <c r="O29" s="67">
        <f t="shared" ref="O29:O37" si="25">SUM(C29,I29)</f>
        <v>4487.4790433914259</v>
      </c>
      <c r="P29" s="67">
        <f t="shared" ref="P29:P37" si="26">SUM(D29,J29)</f>
        <v>3613.9562898827357</v>
      </c>
      <c r="Q29" s="67">
        <f t="shared" ref="Q29:Q37" si="27">SUM(E29,K29)</f>
        <v>19484.665501254298</v>
      </c>
      <c r="R29" s="46">
        <f t="shared" ref="R29:R37" si="28">Q29/P29</f>
        <v>5.3915055795781441</v>
      </c>
      <c r="S29" s="46">
        <f t="shared" ref="S29:S37" si="29">Q29/O29</f>
        <v>4.3420070183834669</v>
      </c>
      <c r="U29" s="36" t="s">
        <v>170</v>
      </c>
      <c r="V29" s="46">
        <v>52.574955535350021</v>
      </c>
      <c r="W29" s="46">
        <v>53.667537006194166</v>
      </c>
      <c r="X29" s="46">
        <v>60.174452581069261</v>
      </c>
      <c r="Z29" s="46">
        <v>71.382393729561571</v>
      </c>
      <c r="AA29" s="46">
        <v>67.409380912094676</v>
      </c>
      <c r="AB29" s="46">
        <v>93.794472887967714</v>
      </c>
      <c r="AC29" s="46"/>
      <c r="AD29" s="46">
        <v>51.581284797315377</v>
      </c>
      <c r="AE29" s="46">
        <v>50.952746109819444</v>
      </c>
      <c r="AF29" s="46">
        <v>63.431031067522056</v>
      </c>
    </row>
    <row r="30" spans="1:34" x14ac:dyDescent="0.35">
      <c r="B30" s="36" t="s">
        <v>171</v>
      </c>
      <c r="C30" s="67">
        <v>2755.8765236290569</v>
      </c>
      <c r="D30" s="67">
        <v>2731.2843141729441</v>
      </c>
      <c r="E30" s="67">
        <v>6065.0616962900622</v>
      </c>
      <c r="F30" s="46">
        <f t="shared" si="21"/>
        <v>2.2205896562352625</v>
      </c>
      <c r="G30" s="46">
        <f t="shared" si="22"/>
        <v>2.200774107362157</v>
      </c>
      <c r="H30" s="67"/>
      <c r="I30" s="67">
        <v>4408.8271377947394</v>
      </c>
      <c r="J30" s="67">
        <v>3747.2983172340555</v>
      </c>
      <c r="K30" s="67">
        <v>9912.3498284775433</v>
      </c>
      <c r="L30" s="46">
        <f t="shared" si="23"/>
        <v>2.6451990178871099</v>
      </c>
      <c r="M30" s="46">
        <f t="shared" si="24"/>
        <v>2.248296319786224</v>
      </c>
      <c r="O30" s="67">
        <f t="shared" si="25"/>
        <v>7164.7036614237968</v>
      </c>
      <c r="P30" s="67">
        <f t="shared" si="26"/>
        <v>6478.582631407</v>
      </c>
      <c r="Q30" s="67">
        <f t="shared" si="27"/>
        <v>15977.411524767605</v>
      </c>
      <c r="R30" s="46">
        <f t="shared" si="28"/>
        <v>2.4661893555716952</v>
      </c>
      <c r="S30" s="46">
        <f t="shared" si="29"/>
        <v>2.2300170781372572</v>
      </c>
      <c r="U30" s="36" t="s">
        <v>171</v>
      </c>
      <c r="V30" s="46">
        <v>46.078128772619458</v>
      </c>
      <c r="W30" s="46">
        <v>45.82036892137053</v>
      </c>
      <c r="X30" s="46">
        <v>42.299528931441884</v>
      </c>
      <c r="Z30" s="46">
        <v>44.410962661947103</v>
      </c>
      <c r="AA30" s="46">
        <v>47.634503965384894</v>
      </c>
      <c r="AB30" s="46">
        <v>41.05053458849077</v>
      </c>
      <c r="AC30" s="46"/>
      <c r="AD30" s="46">
        <v>43.325843527778943</v>
      </c>
      <c r="AE30" s="46">
        <v>44.672121414078582</v>
      </c>
      <c r="AF30" s="46">
        <v>38.404865000907932</v>
      </c>
    </row>
    <row r="31" spans="1:34" x14ac:dyDescent="0.35">
      <c r="B31" s="36" t="s">
        <v>172</v>
      </c>
      <c r="C31" s="67">
        <v>7512.8578339237511</v>
      </c>
      <c r="D31" s="67">
        <v>6002.7925880278999</v>
      </c>
      <c r="E31" s="67">
        <v>31931.276104940083</v>
      </c>
      <c r="F31" s="46">
        <f t="shared" si="21"/>
        <v>5.3194035337193748</v>
      </c>
      <c r="G31" s="46">
        <f t="shared" si="22"/>
        <v>4.2502170027438533</v>
      </c>
      <c r="H31" s="67"/>
      <c r="I31" s="67">
        <v>8434.2213305873356</v>
      </c>
      <c r="J31" s="67">
        <v>4189.775571896811</v>
      </c>
      <c r="K31" s="67">
        <v>32805.457960126805</v>
      </c>
      <c r="L31" s="46">
        <f t="shared" si="23"/>
        <v>7.8298842974243117</v>
      </c>
      <c r="M31" s="46">
        <f t="shared" si="24"/>
        <v>3.8895656960240483</v>
      </c>
      <c r="O31" s="67">
        <f t="shared" si="25"/>
        <v>15947.079164511088</v>
      </c>
      <c r="P31" s="67">
        <f t="shared" si="26"/>
        <v>10192.568159924711</v>
      </c>
      <c r="Q31" s="67">
        <f t="shared" si="27"/>
        <v>64736.734065066892</v>
      </c>
      <c r="R31" s="46">
        <f t="shared" si="28"/>
        <v>6.3513663140953751</v>
      </c>
      <c r="S31" s="46">
        <f t="shared" si="29"/>
        <v>4.0594727973216038</v>
      </c>
      <c r="U31" s="36" t="s">
        <v>172</v>
      </c>
      <c r="V31" s="46">
        <v>26.953956060191253</v>
      </c>
      <c r="W31" s="46">
        <v>28.149639869757472</v>
      </c>
      <c r="X31" s="46">
        <v>34.114082774256175</v>
      </c>
      <c r="Z31" s="46">
        <v>30.484995621498328</v>
      </c>
      <c r="AA31" s="46">
        <v>28.543158751006587</v>
      </c>
      <c r="AB31" s="46">
        <v>29.702810005152525</v>
      </c>
      <c r="AC31" s="46"/>
      <c r="AD31" s="46">
        <v>24.667946122545228</v>
      </c>
      <c r="AE31" s="46">
        <v>27.032408033686306</v>
      </c>
      <c r="AF31" s="46">
        <v>30.328096273053895</v>
      </c>
    </row>
    <row r="32" spans="1:34" x14ac:dyDescent="0.35">
      <c r="B32" s="36" t="s">
        <v>173</v>
      </c>
      <c r="C32" s="67">
        <v>4180.179344809244</v>
      </c>
      <c r="D32" s="67">
        <v>3566.5050093070677</v>
      </c>
      <c r="E32" s="67">
        <v>11499.976307191517</v>
      </c>
      <c r="F32" s="46">
        <f t="shared" si="21"/>
        <v>3.2244385686215074</v>
      </c>
      <c r="G32" s="46">
        <f t="shared" si="22"/>
        <v>2.751072468091988</v>
      </c>
      <c r="H32" s="67"/>
      <c r="I32" s="67">
        <v>2272.2003916735962</v>
      </c>
      <c r="J32" s="67">
        <v>1466.9530190319292</v>
      </c>
      <c r="K32" s="67">
        <v>9946.238624701029</v>
      </c>
      <c r="L32" s="46">
        <f t="shared" si="23"/>
        <v>6.7802025665857695</v>
      </c>
      <c r="M32" s="46">
        <f t="shared" si="24"/>
        <v>4.3773597879609101</v>
      </c>
      <c r="O32" s="67">
        <f t="shared" si="25"/>
        <v>6452.3797364828406</v>
      </c>
      <c r="P32" s="67">
        <f t="shared" si="26"/>
        <v>5033.4580283389969</v>
      </c>
      <c r="Q32" s="67">
        <f t="shared" si="27"/>
        <v>21446.214931892544</v>
      </c>
      <c r="R32" s="46">
        <f t="shared" si="28"/>
        <v>4.2607318489888417</v>
      </c>
      <c r="S32" s="46">
        <f t="shared" si="29"/>
        <v>3.3237682541577702</v>
      </c>
      <c r="U32" s="36" t="s">
        <v>173</v>
      </c>
      <c r="V32" s="46">
        <v>37.152621282627237</v>
      </c>
      <c r="W32" s="46">
        <v>32.032418165013318</v>
      </c>
      <c r="X32" s="46">
        <v>35.052524676144088</v>
      </c>
      <c r="Z32" s="46">
        <v>28.455180343531598</v>
      </c>
      <c r="AA32" s="46">
        <v>34.146146416801429</v>
      </c>
      <c r="AB32" s="46">
        <v>36.824897181625914</v>
      </c>
      <c r="AC32" s="46"/>
      <c r="AD32" s="46">
        <v>28.83818546769022</v>
      </c>
      <c r="AE32" s="46">
        <v>28.352128117610249</v>
      </c>
      <c r="AF32" s="46">
        <v>29.038598615011985</v>
      </c>
    </row>
    <row r="33" spans="2:32" x14ac:dyDescent="0.35">
      <c r="B33" s="36" t="s">
        <v>174</v>
      </c>
      <c r="C33" s="67"/>
      <c r="D33" s="67"/>
      <c r="E33" s="67"/>
      <c r="F33" s="46"/>
      <c r="G33" s="46"/>
      <c r="H33" s="67"/>
      <c r="I33" s="67"/>
      <c r="J33" s="67"/>
      <c r="K33" s="67"/>
      <c r="L33" s="46"/>
      <c r="M33" s="46"/>
      <c r="O33" s="67">
        <f t="shared" si="25"/>
        <v>0</v>
      </c>
      <c r="P33" s="67">
        <f t="shared" si="26"/>
        <v>0</v>
      </c>
      <c r="Q33" s="67">
        <f t="shared" si="27"/>
        <v>0</v>
      </c>
      <c r="R33" s="46"/>
      <c r="S33" s="46"/>
      <c r="U33" s="36" t="s">
        <v>174</v>
      </c>
      <c r="V33" s="46"/>
      <c r="W33" s="46"/>
      <c r="X33" s="46"/>
      <c r="Z33" s="46"/>
      <c r="AA33" s="46"/>
      <c r="AB33" s="46"/>
      <c r="AC33" s="46"/>
      <c r="AD33" s="46"/>
      <c r="AE33" s="46"/>
    </row>
    <row r="34" spans="2:32" x14ac:dyDescent="0.35">
      <c r="B34" s="36" t="s">
        <v>175</v>
      </c>
      <c r="C34" s="67"/>
      <c r="D34" s="67"/>
      <c r="E34" s="67"/>
      <c r="F34" s="46"/>
      <c r="G34" s="46"/>
      <c r="H34" s="67"/>
      <c r="I34" s="67"/>
      <c r="J34" s="67"/>
      <c r="K34" s="67"/>
      <c r="L34" s="46"/>
      <c r="M34" s="46"/>
      <c r="O34" s="67">
        <f t="shared" si="25"/>
        <v>0</v>
      </c>
      <c r="P34" s="67">
        <f t="shared" si="26"/>
        <v>0</v>
      </c>
      <c r="Q34" s="67">
        <f t="shared" si="27"/>
        <v>0</v>
      </c>
      <c r="R34" s="46"/>
      <c r="S34" s="46"/>
      <c r="U34" s="36" t="s">
        <v>175</v>
      </c>
      <c r="V34" s="46"/>
      <c r="W34" s="46"/>
      <c r="X34" s="46"/>
      <c r="Z34" s="46"/>
      <c r="AA34" s="46"/>
      <c r="AB34" s="46"/>
      <c r="AC34" s="46"/>
      <c r="AD34" s="46"/>
      <c r="AE34" s="46"/>
    </row>
    <row r="35" spans="2:32" x14ac:dyDescent="0.35">
      <c r="B35" s="36" t="s">
        <v>176</v>
      </c>
      <c r="C35" s="67"/>
      <c r="D35" s="67"/>
      <c r="E35" s="67"/>
      <c r="F35" s="46"/>
      <c r="G35" s="46"/>
      <c r="H35" s="67"/>
      <c r="I35" s="67"/>
      <c r="J35" s="67"/>
      <c r="K35" s="67"/>
      <c r="L35" s="46"/>
      <c r="M35" s="46"/>
      <c r="O35" s="67">
        <f t="shared" si="25"/>
        <v>0</v>
      </c>
      <c r="P35" s="67">
        <f t="shared" si="26"/>
        <v>0</v>
      </c>
      <c r="Q35" s="67">
        <f t="shared" si="27"/>
        <v>0</v>
      </c>
      <c r="R35" s="46"/>
      <c r="S35" s="46"/>
      <c r="U35" s="36" t="s">
        <v>176</v>
      </c>
      <c r="V35" s="46"/>
      <c r="W35" s="46"/>
      <c r="X35" s="46"/>
      <c r="Z35" s="46"/>
      <c r="AA35" s="46"/>
      <c r="AB35" s="46"/>
      <c r="AC35" s="46"/>
      <c r="AD35" s="46"/>
      <c r="AE35" s="46"/>
    </row>
    <row r="36" spans="2:32" x14ac:dyDescent="0.35">
      <c r="B36" s="36" t="s">
        <v>177</v>
      </c>
      <c r="C36" s="67">
        <v>7556.4445291711127</v>
      </c>
      <c r="D36" s="67">
        <v>5119.1268209504033</v>
      </c>
      <c r="E36" s="67">
        <v>16034.964038532686</v>
      </c>
      <c r="F36" s="46">
        <f t="shared" si="21"/>
        <v>3.1323631156994227</v>
      </c>
      <c r="G36" s="46">
        <f t="shared" si="22"/>
        <v>2.1220249783652689</v>
      </c>
      <c r="H36" s="67"/>
      <c r="I36" s="67">
        <v>7115.2755374478693</v>
      </c>
      <c r="J36" s="67">
        <v>3507.9914733151677</v>
      </c>
      <c r="K36" s="67">
        <v>21002.650677251102</v>
      </c>
      <c r="L36" s="46">
        <f t="shared" si="23"/>
        <v>5.9870871514413642</v>
      </c>
      <c r="M36" s="46">
        <f t="shared" si="24"/>
        <v>2.9517691292085089</v>
      </c>
      <c r="O36" s="67">
        <f t="shared" si="25"/>
        <v>14671.720066618982</v>
      </c>
      <c r="P36" s="67">
        <f t="shared" si="26"/>
        <v>8627.1182942655705</v>
      </c>
      <c r="Q36" s="67">
        <f t="shared" si="27"/>
        <v>37037.614715783784</v>
      </c>
      <c r="R36" s="46">
        <f t="shared" si="28"/>
        <v>4.2931618012474244</v>
      </c>
      <c r="S36" s="46">
        <f t="shared" si="29"/>
        <v>2.5244221228055981</v>
      </c>
      <c r="U36" s="36" t="s">
        <v>177</v>
      </c>
      <c r="V36" s="46">
        <v>35.396657491492654</v>
      </c>
      <c r="W36" s="46">
        <v>37.474181955785987</v>
      </c>
      <c r="X36" s="46">
        <v>36.137736936436397</v>
      </c>
      <c r="Z36" s="46">
        <v>48.590770322934709</v>
      </c>
      <c r="AA36" s="46">
        <v>36.774280078628365</v>
      </c>
      <c r="AB36" s="46">
        <v>38.41562905891827</v>
      </c>
      <c r="AC36" s="46"/>
      <c r="AD36" s="46">
        <v>39.917891749287925</v>
      </c>
      <c r="AE36" s="46">
        <v>34.087681042022382</v>
      </c>
      <c r="AF36" s="46">
        <v>36.474504173374285</v>
      </c>
    </row>
    <row r="37" spans="2:32" x14ac:dyDescent="0.35">
      <c r="B37" s="36" t="s">
        <v>178</v>
      </c>
      <c r="C37" s="67">
        <v>15657.560888852646</v>
      </c>
      <c r="D37" s="67">
        <v>11701.27996057258</v>
      </c>
      <c r="E37" s="67">
        <v>30451.916410929523</v>
      </c>
      <c r="F37" s="46">
        <f t="shared" si="21"/>
        <v>2.6024431954057285</v>
      </c>
      <c r="G37" s="46">
        <f t="shared" si="22"/>
        <v>1.9448697422987302</v>
      </c>
      <c r="H37" s="67"/>
      <c r="I37" s="67">
        <v>13702.617445540405</v>
      </c>
      <c r="J37" s="67">
        <v>5438.0192873251171</v>
      </c>
      <c r="K37" s="67">
        <v>27682.398761736295</v>
      </c>
      <c r="L37" s="46">
        <f t="shared" si="23"/>
        <v>5.0905297129523177</v>
      </c>
      <c r="M37" s="46">
        <f t="shared" si="24"/>
        <v>2.0202270749918432</v>
      </c>
      <c r="O37" s="67">
        <f t="shared" si="25"/>
        <v>29360.178334393051</v>
      </c>
      <c r="P37" s="67">
        <f t="shared" si="26"/>
        <v>17139.299247897696</v>
      </c>
      <c r="Q37" s="67">
        <f t="shared" si="27"/>
        <v>58134.315172665818</v>
      </c>
      <c r="R37" s="46">
        <f t="shared" si="28"/>
        <v>3.3918723473946324</v>
      </c>
      <c r="S37" s="46">
        <f t="shared" si="29"/>
        <v>1.9800395798197934</v>
      </c>
      <c r="U37" s="36" t="s">
        <v>178</v>
      </c>
      <c r="V37" s="46">
        <v>31.903765917544373</v>
      </c>
      <c r="W37" s="46">
        <v>36.066275473604833</v>
      </c>
      <c r="X37" s="46">
        <v>47.078664117883541</v>
      </c>
      <c r="Z37" s="46">
        <v>31.967061297689252</v>
      </c>
      <c r="AA37" s="46">
        <v>28.160372054124593</v>
      </c>
      <c r="AB37" s="46">
        <v>27.214260587471429</v>
      </c>
      <c r="AC37" s="46"/>
      <c r="AD37" s="46">
        <v>30.821226415721263</v>
      </c>
      <c r="AE37" s="46">
        <v>30.47291303173208</v>
      </c>
      <c r="AF37" s="46">
        <v>32.216952469643459</v>
      </c>
    </row>
    <row r="39" spans="2:32" ht="15" thickBot="1" x14ac:dyDescent="0.4">
      <c r="B39" s="71" t="s">
        <v>14</v>
      </c>
      <c r="C39" s="72">
        <f>SUM(C28:C37)</f>
        <v>41075.8489261328</v>
      </c>
      <c r="D39" s="72">
        <f t="shared" ref="D39:E39" si="30">SUM(D28:D37)</f>
        <v>32367.863346746388</v>
      </c>
      <c r="E39" s="72">
        <f t="shared" si="30"/>
        <v>109912.84119318357</v>
      </c>
      <c r="F39" s="31">
        <f t="shared" ref="F39" si="31">E39/D39</f>
        <v>3.3957397810205472</v>
      </c>
      <c r="G39" s="31">
        <f t="shared" ref="G39" si="32">E39/C39</f>
        <v>2.6758507509081841</v>
      </c>
      <c r="H39" s="72"/>
      <c r="I39" s="72">
        <f>SUM(I28:I37)</f>
        <v>39498.286159274146</v>
      </c>
      <c r="J39" s="72">
        <f t="shared" ref="J39:K39" si="33">SUM(J28:J37)</f>
        <v>20904.817452775715</v>
      </c>
      <c r="K39" s="72">
        <f t="shared" si="33"/>
        <v>113706.3254215885</v>
      </c>
      <c r="L39" s="31">
        <f t="shared" ref="L39" si="34">K39/J39</f>
        <v>5.439240293700375</v>
      </c>
      <c r="M39" s="31">
        <f t="shared" ref="M39" si="35">K39/I39</f>
        <v>2.8787660548884446</v>
      </c>
      <c r="N39" s="72"/>
      <c r="O39" s="72">
        <f>SUM(O28:O37)</f>
        <v>80574.135085406946</v>
      </c>
      <c r="P39" s="72">
        <f t="shared" ref="P39:Q39" si="36">SUM(P28:P37)</f>
        <v>53272.680799522102</v>
      </c>
      <c r="Q39" s="72">
        <f t="shared" si="36"/>
        <v>223619.16661477205</v>
      </c>
      <c r="R39" s="31">
        <f t="shared" ref="R39" si="37">Q39/P39</f>
        <v>4.1976330693081643</v>
      </c>
      <c r="S39" s="31">
        <f t="shared" ref="S39" si="38">Q39/O39</f>
        <v>2.7753219612936619</v>
      </c>
      <c r="U39" s="73" t="s">
        <v>14</v>
      </c>
      <c r="V39" s="31">
        <v>15.881507231158492</v>
      </c>
      <c r="W39" s="31">
        <v>16.817620448840607</v>
      </c>
      <c r="X39" s="73">
        <v>19.191550008453916</v>
      </c>
      <c r="Y39" s="31"/>
      <c r="Z39" s="31">
        <v>17.334102264763697</v>
      </c>
      <c r="AA39" s="74">
        <v>16.568048521600186</v>
      </c>
      <c r="AB39" s="31">
        <v>15.485351481644877</v>
      </c>
      <c r="AC39" s="31"/>
      <c r="AD39" s="73">
        <v>15.403209146767511</v>
      </c>
      <c r="AE39" s="31">
        <v>14.62706745894325</v>
      </c>
      <c r="AF39" s="31">
        <v>15.343597671741932</v>
      </c>
    </row>
    <row r="40" spans="2:32" x14ac:dyDescent="0.35">
      <c r="B40" s="75" t="s">
        <v>235</v>
      </c>
      <c r="C40" s="105"/>
      <c r="D40" s="105"/>
      <c r="E40" s="105"/>
      <c r="F40" s="105"/>
      <c r="G40" s="105"/>
      <c r="H40" s="105"/>
      <c r="I40" s="105"/>
      <c r="J40" s="105"/>
      <c r="K40" s="105"/>
      <c r="L40" s="105"/>
      <c r="M40" s="105"/>
      <c r="N40" s="105"/>
      <c r="O40" s="105"/>
      <c r="P40" s="105"/>
      <c r="Q40" s="105"/>
      <c r="R40" s="105"/>
      <c r="S40" s="105"/>
    </row>
    <row r="41" spans="2:32" x14ac:dyDescent="0.35">
      <c r="B41" s="106"/>
      <c r="C41" s="107"/>
      <c r="D41" s="107"/>
      <c r="E41" s="107"/>
      <c r="F41" s="107"/>
      <c r="G41" s="107"/>
      <c r="H41" s="107"/>
      <c r="I41" s="107"/>
      <c r="J41" s="107"/>
      <c r="K41" s="107"/>
      <c r="L41" s="107"/>
      <c r="M41" s="107"/>
      <c r="N41" s="107"/>
      <c r="O41" s="107"/>
      <c r="P41" s="107"/>
      <c r="Q41" s="107"/>
      <c r="R41" s="107"/>
      <c r="S41" s="107"/>
    </row>
  </sheetData>
  <mergeCells count="17">
    <mergeCell ref="B21:S22"/>
    <mergeCell ref="B40:S41"/>
    <mergeCell ref="U26:U27"/>
    <mergeCell ref="V26:X26"/>
    <mergeCell ref="Z26:AB26"/>
    <mergeCell ref="AD26:AF26"/>
    <mergeCell ref="B26:B27"/>
    <mergeCell ref="C26:G26"/>
    <mergeCell ref="I26:M26"/>
    <mergeCell ref="O26:S26"/>
    <mergeCell ref="Z3:AB3"/>
    <mergeCell ref="AD3:AF3"/>
    <mergeCell ref="B3:B4"/>
    <mergeCell ref="C3:G3"/>
    <mergeCell ref="I3:M3"/>
    <mergeCell ref="O3:S3"/>
    <mergeCell ref="V3:X3"/>
  </mergeCells>
  <pageMargins left="0.7" right="0.7" top="0.75" bottom="0.75" header="0.3" footer="0.3"/>
  <pageSetup scale="69" orientation="landscape" r:id="rId1"/>
  <rowBreaks count="1" manualBreakCount="1">
    <brk id="23" max="16383" man="1"/>
  </rowBreaks>
  <colBreaks count="1" manualBreakCount="1">
    <brk id="20"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R47"/>
  <sheetViews>
    <sheetView view="pageBreakPreview" zoomScaleNormal="100" zoomScaleSheetLayoutView="100" workbookViewId="0">
      <selection activeCell="AE44" sqref="AE44"/>
    </sheetView>
  </sheetViews>
  <sheetFormatPr defaultRowHeight="14.5" x14ac:dyDescent="0.35"/>
  <cols>
    <col min="1" max="1" width="12.453125" style="48" customWidth="1"/>
    <col min="2" max="2" width="14.08984375" style="48" customWidth="1"/>
    <col min="3" max="3" width="6.1796875" style="48" bestFit="1" customWidth="1"/>
    <col min="4" max="4" width="7.81640625" style="48" bestFit="1" customWidth="1"/>
    <col min="5" max="5" width="8.453125" style="48" bestFit="1" customWidth="1"/>
    <col min="6" max="7" width="6.81640625" style="48" bestFit="1" customWidth="1"/>
    <col min="8" max="8" width="8.7265625" style="48"/>
    <col min="9" max="9" width="7" style="48" bestFit="1" customWidth="1"/>
    <col min="10" max="10" width="7.81640625" style="48" bestFit="1" customWidth="1"/>
    <col min="11" max="11" width="8.453125" style="48" bestFit="1" customWidth="1"/>
    <col min="12" max="13" width="6.81640625" style="48" bestFit="1" customWidth="1"/>
    <col min="14" max="14" width="8.7265625" style="48"/>
    <col min="15" max="15" width="7" style="48" bestFit="1" customWidth="1"/>
    <col min="16" max="16" width="8.90625" style="48" bestFit="1" customWidth="1"/>
    <col min="17" max="17" width="8.453125" style="48" bestFit="1" customWidth="1"/>
    <col min="18" max="19" width="6.81640625" style="48" bestFit="1" customWidth="1"/>
    <col min="20" max="20" width="8.7265625" style="48"/>
    <col min="21" max="21" width="13.54296875" style="48" customWidth="1"/>
    <col min="22" max="22" width="6.08984375" style="48" bestFit="1" customWidth="1"/>
    <col min="23" max="23" width="7.81640625" style="48" bestFit="1" customWidth="1"/>
    <col min="24" max="24" width="8.453125" style="48" bestFit="1" customWidth="1"/>
    <col min="25" max="16384" width="8.7265625" style="48"/>
  </cols>
  <sheetData>
    <row r="1" spans="2:44" x14ac:dyDescent="0.35">
      <c r="B1" s="47" t="s">
        <v>194</v>
      </c>
      <c r="U1" s="49" t="s">
        <v>220</v>
      </c>
      <c r="AR1" s="51"/>
    </row>
    <row r="2" spans="2:44" ht="15" thickBot="1" x14ac:dyDescent="0.4"/>
    <row r="3" spans="2:44" ht="15" thickBot="1" x14ac:dyDescent="0.4">
      <c r="B3" s="52" t="s">
        <v>179</v>
      </c>
      <c r="C3" s="53" t="s">
        <v>180</v>
      </c>
      <c r="D3" s="53"/>
      <c r="E3" s="53"/>
      <c r="F3" s="53"/>
      <c r="G3" s="53"/>
      <c r="H3" s="54"/>
      <c r="I3" s="53" t="s">
        <v>181</v>
      </c>
      <c r="J3" s="55"/>
      <c r="K3" s="55"/>
      <c r="L3" s="55"/>
      <c r="M3" s="55"/>
      <c r="N3" s="54"/>
      <c r="O3" s="53" t="s">
        <v>261</v>
      </c>
      <c r="P3" s="55"/>
      <c r="Q3" s="55"/>
      <c r="R3" s="55"/>
      <c r="S3" s="55"/>
      <c r="T3" s="56"/>
      <c r="U3" s="57" t="s">
        <v>179</v>
      </c>
      <c r="V3" s="53" t="s">
        <v>180</v>
      </c>
      <c r="W3" s="55"/>
      <c r="X3" s="55"/>
      <c r="Y3" s="54"/>
      <c r="Z3" s="53" t="s">
        <v>181</v>
      </c>
      <c r="AA3" s="55"/>
      <c r="AB3" s="55"/>
      <c r="AC3" s="54"/>
      <c r="AD3" s="53" t="s">
        <v>182</v>
      </c>
      <c r="AE3" s="55"/>
      <c r="AF3" s="55"/>
      <c r="AP3" s="58"/>
      <c r="AQ3" s="58"/>
    </row>
    <row r="4" spans="2:44" ht="48.5" thickBot="1" x14ac:dyDescent="0.4">
      <c r="B4" s="59"/>
      <c r="C4" s="60" t="s">
        <v>183</v>
      </c>
      <c r="D4" s="60" t="s">
        <v>184</v>
      </c>
      <c r="E4" s="60" t="s">
        <v>185</v>
      </c>
      <c r="F4" s="60" t="s">
        <v>186</v>
      </c>
      <c r="G4" s="60" t="s">
        <v>187</v>
      </c>
      <c r="H4" s="61"/>
      <c r="I4" s="60" t="s">
        <v>183</v>
      </c>
      <c r="J4" s="60" t="s">
        <v>184</v>
      </c>
      <c r="K4" s="60" t="s">
        <v>185</v>
      </c>
      <c r="L4" s="60" t="s">
        <v>186</v>
      </c>
      <c r="M4" s="60" t="s">
        <v>187</v>
      </c>
      <c r="N4" s="60"/>
      <c r="O4" s="60" t="s">
        <v>256</v>
      </c>
      <c r="P4" s="60" t="s">
        <v>257</v>
      </c>
      <c r="Q4" s="60" t="s">
        <v>185</v>
      </c>
      <c r="R4" s="60" t="s">
        <v>258</v>
      </c>
      <c r="S4" s="60" t="s">
        <v>259</v>
      </c>
      <c r="T4" s="62"/>
      <c r="U4" s="63"/>
      <c r="V4" s="60" t="s">
        <v>183</v>
      </c>
      <c r="W4" s="60" t="s">
        <v>184</v>
      </c>
      <c r="X4" s="60" t="s">
        <v>185</v>
      </c>
      <c r="Y4" s="61"/>
      <c r="Z4" s="60" t="s">
        <v>183</v>
      </c>
      <c r="AA4" s="60" t="s">
        <v>184</v>
      </c>
      <c r="AB4" s="60" t="s">
        <v>185</v>
      </c>
      <c r="AC4" s="60"/>
      <c r="AD4" s="60" t="s">
        <v>183</v>
      </c>
      <c r="AE4" s="60" t="s">
        <v>184</v>
      </c>
      <c r="AF4" s="60" t="s">
        <v>185</v>
      </c>
      <c r="AP4" s="64"/>
      <c r="AQ4" s="65"/>
    </row>
    <row r="5" spans="2:44" x14ac:dyDescent="0.35">
      <c r="B5" s="66" t="s">
        <v>0</v>
      </c>
      <c r="C5" s="66"/>
      <c r="D5" s="66"/>
      <c r="E5" s="66"/>
      <c r="F5" s="66"/>
      <c r="G5" s="66"/>
      <c r="I5" s="66"/>
      <c r="J5" s="66"/>
      <c r="K5" s="66"/>
      <c r="L5" s="66"/>
      <c r="M5" s="66"/>
      <c r="N5" s="66"/>
      <c r="O5" s="67">
        <f>SUM(C5,I5)</f>
        <v>0</v>
      </c>
      <c r="P5" s="67">
        <f>SUM(D5,J5)</f>
        <v>0</v>
      </c>
      <c r="Q5" s="67">
        <f>SUM(E5,K5)</f>
        <v>0</v>
      </c>
      <c r="R5" s="66"/>
      <c r="S5" s="66"/>
      <c r="U5" s="66" t="s">
        <v>0</v>
      </c>
      <c r="AP5" s="64"/>
      <c r="AQ5" s="65"/>
    </row>
    <row r="6" spans="2:44" x14ac:dyDescent="0.35">
      <c r="B6" s="66" t="s">
        <v>1</v>
      </c>
      <c r="C6" s="67">
        <v>283.66342291909939</v>
      </c>
      <c r="D6" s="67">
        <v>283.66342291909939</v>
      </c>
      <c r="E6" s="67">
        <v>52.611026306081975</v>
      </c>
      <c r="F6" s="46">
        <f>E6/D6</f>
        <v>0.18546989867314195</v>
      </c>
      <c r="G6" s="46">
        <f>E6/C6</f>
        <v>0.18546989867314195</v>
      </c>
      <c r="I6" s="67">
        <v>288.26532540572362</v>
      </c>
      <c r="J6" s="67">
        <v>196.22068648603863</v>
      </c>
      <c r="K6" s="67">
        <v>208.34274023031884</v>
      </c>
      <c r="L6" s="46">
        <f>K6/J6</f>
        <v>1.0617776543409592</v>
      </c>
      <c r="M6" s="46">
        <f>K6/I6</f>
        <v>0.72274644873462857</v>
      </c>
      <c r="N6" s="66"/>
      <c r="O6" s="67">
        <f t="shared" ref="O6:O18" si="0">SUM(C6,I6)</f>
        <v>571.928748324823</v>
      </c>
      <c r="P6" s="67">
        <f t="shared" ref="P6:P18" si="1">SUM(D6,J6)</f>
        <v>479.88410940513802</v>
      </c>
      <c r="Q6" s="67">
        <f t="shared" ref="Q6:Q18" si="2">SUM(E6,K6)</f>
        <v>260.95376653640079</v>
      </c>
      <c r="R6" s="46">
        <f t="shared" ref="R6:R17" si="3">Q6/P6</f>
        <v>0.54378497104202472</v>
      </c>
      <c r="S6" s="46">
        <f t="shared" ref="S6:S17" si="4">Q6/O6</f>
        <v>0.45626971419207957</v>
      </c>
      <c r="U6" s="66" t="s">
        <v>1</v>
      </c>
      <c r="V6" s="46">
        <v>71.003098030753677</v>
      </c>
      <c r="W6" s="46">
        <v>71.003098030753677</v>
      </c>
      <c r="X6" s="46">
        <v>70.839017430513465</v>
      </c>
      <c r="Y6" s="46"/>
      <c r="Z6" s="46">
        <v>73.757831327712978</v>
      </c>
      <c r="AA6" s="46">
        <v>80.363617908599224</v>
      </c>
      <c r="AB6" s="46">
        <v>89.280931978761529</v>
      </c>
      <c r="AC6" s="68"/>
      <c r="AD6" s="46">
        <v>67.044747543570708</v>
      </c>
      <c r="AE6" s="46">
        <v>70.561541298606699</v>
      </c>
      <c r="AF6" s="46">
        <v>80.336603833064316</v>
      </c>
      <c r="AP6" s="64"/>
      <c r="AQ6" s="65"/>
    </row>
    <row r="7" spans="2:44" x14ac:dyDescent="0.35">
      <c r="B7" s="66" t="s">
        <v>2</v>
      </c>
      <c r="C7" s="67">
        <v>2145.746616507965</v>
      </c>
      <c r="D7" s="67">
        <v>642.56169676712068</v>
      </c>
      <c r="E7" s="67">
        <v>306.2969590696556</v>
      </c>
      <c r="F7" s="46">
        <f t="shared" ref="F7:F20" si="5">E7/D7</f>
        <v>0.47668101072738661</v>
      </c>
      <c r="G7" s="46">
        <f t="shared" ref="G7:G20" si="6">E7/C7</f>
        <v>0.1427460990562483</v>
      </c>
      <c r="I7" s="67">
        <v>37209.062270789931</v>
      </c>
      <c r="J7" s="67">
        <v>20817.907920889789</v>
      </c>
      <c r="K7" s="67">
        <v>8271.6392705370181</v>
      </c>
      <c r="L7" s="46">
        <f t="shared" ref="L7:L9" si="7">K7/J7</f>
        <v>0.39733287811484735</v>
      </c>
      <c r="M7" s="46">
        <f t="shared" ref="M7:M9" si="8">K7/I7</f>
        <v>0.22230173956924648</v>
      </c>
      <c r="N7" s="66"/>
      <c r="O7" s="67">
        <f t="shared" si="0"/>
        <v>39354.808887297899</v>
      </c>
      <c r="P7" s="67">
        <f t="shared" si="1"/>
        <v>21460.469617656909</v>
      </c>
      <c r="Q7" s="67">
        <f t="shared" si="2"/>
        <v>8577.9362296066738</v>
      </c>
      <c r="R7" s="46">
        <f t="shared" si="3"/>
        <v>0.39970869148870136</v>
      </c>
      <c r="S7" s="46">
        <f t="shared" si="4"/>
        <v>0.21796411854448813</v>
      </c>
      <c r="U7" s="66" t="s">
        <v>2</v>
      </c>
      <c r="V7" s="46">
        <v>40.959410313194731</v>
      </c>
      <c r="W7" s="46">
        <v>36.587287875703026</v>
      </c>
      <c r="X7" s="46">
        <v>39.469596203631511</v>
      </c>
      <c r="Y7" s="46"/>
      <c r="Z7" s="46">
        <v>20.542954064056616</v>
      </c>
      <c r="AA7" s="46">
        <v>23.863666483716397</v>
      </c>
      <c r="AB7" s="46">
        <v>25.981067437134108</v>
      </c>
      <c r="AC7" s="68"/>
      <c r="AD7" s="46">
        <v>20.405980282217907</v>
      </c>
      <c r="AE7" s="46">
        <v>23.787442227809237</v>
      </c>
      <c r="AF7" s="46">
        <v>25.773594083416075</v>
      </c>
      <c r="AP7" s="64"/>
      <c r="AQ7" s="65"/>
    </row>
    <row r="8" spans="2:44" x14ac:dyDescent="0.35">
      <c r="B8" s="66" t="s">
        <v>3</v>
      </c>
      <c r="C8" s="67">
        <v>24620.384296530476</v>
      </c>
      <c r="D8" s="67">
        <v>23087.217071102063</v>
      </c>
      <c r="E8" s="67">
        <v>8308.1714396367315</v>
      </c>
      <c r="F8" s="46">
        <f t="shared" si="5"/>
        <v>0.35986023841894527</v>
      </c>
      <c r="G8" s="46">
        <f t="shared" si="6"/>
        <v>0.3374509243873795</v>
      </c>
      <c r="I8" s="67">
        <v>33926.009450499958</v>
      </c>
      <c r="J8" s="67">
        <v>21009.598769676755</v>
      </c>
      <c r="K8" s="67">
        <v>8545.3255715988835</v>
      </c>
      <c r="L8" s="46">
        <f t="shared" si="7"/>
        <v>0.4067343534390761</v>
      </c>
      <c r="M8" s="46">
        <f t="shared" si="8"/>
        <v>0.25188124716132665</v>
      </c>
      <c r="N8" s="66"/>
      <c r="O8" s="67">
        <f t="shared" si="0"/>
        <v>58546.393747030437</v>
      </c>
      <c r="P8" s="67">
        <f t="shared" si="1"/>
        <v>44096.815840778814</v>
      </c>
      <c r="Q8" s="67">
        <f t="shared" si="2"/>
        <v>16853.497011235617</v>
      </c>
      <c r="R8" s="46">
        <f t="shared" si="3"/>
        <v>0.38219306065292447</v>
      </c>
      <c r="S8" s="46">
        <f t="shared" si="4"/>
        <v>0.28786567254777246</v>
      </c>
      <c r="U8" s="66" t="s">
        <v>3</v>
      </c>
      <c r="V8" s="46">
        <v>26.247456047406807</v>
      </c>
      <c r="W8" s="46">
        <v>27.083993615086865</v>
      </c>
      <c r="X8" s="46">
        <v>28.586312066462234</v>
      </c>
      <c r="Y8" s="46"/>
      <c r="Z8" s="46">
        <v>19.273019640900735</v>
      </c>
      <c r="AA8" s="46">
        <v>21.202843100364444</v>
      </c>
      <c r="AB8" s="46">
        <v>22.32518916320733</v>
      </c>
      <c r="AC8" s="68"/>
      <c r="AD8" s="46">
        <v>16.292404402974579</v>
      </c>
      <c r="AE8" s="46">
        <v>18.960964427712305</v>
      </c>
      <c r="AF8" s="46">
        <v>19.026623358760943</v>
      </c>
      <c r="AP8" s="64"/>
      <c r="AQ8" s="65"/>
    </row>
    <row r="9" spans="2:44" x14ac:dyDescent="0.35">
      <c r="B9" s="66" t="s">
        <v>4</v>
      </c>
      <c r="C9" s="67">
        <v>23408.286443384248</v>
      </c>
      <c r="D9" s="67">
        <v>8989.2210148868926</v>
      </c>
      <c r="E9" s="67">
        <v>2162.4841655148089</v>
      </c>
      <c r="F9" s="46">
        <f t="shared" si="5"/>
        <v>0.24056413363666956</v>
      </c>
      <c r="G9" s="46">
        <f t="shared" si="6"/>
        <v>9.2381139078464222E-2</v>
      </c>
      <c r="I9" s="67">
        <v>83807.273394027419</v>
      </c>
      <c r="J9" s="67">
        <v>47969.411150236549</v>
      </c>
      <c r="K9" s="67">
        <v>17233.546127436824</v>
      </c>
      <c r="L9" s="46">
        <f t="shared" si="7"/>
        <v>0.35926115652040563</v>
      </c>
      <c r="M9" s="46">
        <f t="shared" si="8"/>
        <v>0.20563306058666006</v>
      </c>
      <c r="N9" s="66"/>
      <c r="O9" s="67">
        <f t="shared" si="0"/>
        <v>107215.55983741167</v>
      </c>
      <c r="P9" s="67">
        <f t="shared" si="1"/>
        <v>56958.632165123439</v>
      </c>
      <c r="Q9" s="67">
        <f t="shared" si="2"/>
        <v>19396.030292951633</v>
      </c>
      <c r="R9" s="46">
        <f t="shared" si="3"/>
        <v>0.34052837218285748</v>
      </c>
      <c r="S9" s="46">
        <f t="shared" si="4"/>
        <v>0.18090686018302732</v>
      </c>
      <c r="U9" s="66" t="s">
        <v>4</v>
      </c>
      <c r="V9" s="46">
        <v>23.810129691757517</v>
      </c>
      <c r="W9" s="46">
        <v>37.939329420824187</v>
      </c>
      <c r="X9" s="46">
        <v>30.689747251063071</v>
      </c>
      <c r="Y9" s="46"/>
      <c r="Z9" s="46">
        <v>14.3098587378472</v>
      </c>
      <c r="AA9" s="46">
        <v>17.111605893915989</v>
      </c>
      <c r="AB9" s="46">
        <v>18.683544188524106</v>
      </c>
      <c r="AC9" s="68"/>
      <c r="AD9" s="46">
        <v>13.353299246073627</v>
      </c>
      <c r="AE9" s="46">
        <v>15.576721894494863</v>
      </c>
      <c r="AF9" s="46">
        <v>17.309449414996099</v>
      </c>
      <c r="AP9" s="64"/>
      <c r="AQ9" s="65"/>
      <c r="AR9" s="69"/>
    </row>
    <row r="10" spans="2:44" x14ac:dyDescent="0.35">
      <c r="B10" s="66" t="s">
        <v>5</v>
      </c>
      <c r="C10" s="67"/>
      <c r="D10" s="67"/>
      <c r="E10" s="67"/>
      <c r="F10" s="46"/>
      <c r="G10" s="46"/>
      <c r="I10" s="67"/>
      <c r="J10" s="67"/>
      <c r="K10" s="67"/>
      <c r="L10" s="46"/>
      <c r="M10" s="46"/>
      <c r="N10" s="66"/>
      <c r="O10" s="67">
        <f t="shared" si="0"/>
        <v>0</v>
      </c>
      <c r="P10" s="67">
        <f t="shared" si="1"/>
        <v>0</v>
      </c>
      <c r="Q10" s="67">
        <f t="shared" si="2"/>
        <v>0</v>
      </c>
      <c r="R10" s="46"/>
      <c r="S10" s="46"/>
      <c r="U10" s="66" t="s">
        <v>5</v>
      </c>
      <c r="V10" s="46"/>
      <c r="W10" s="46"/>
      <c r="X10" s="46"/>
      <c r="Y10" s="46"/>
      <c r="Z10" s="46"/>
      <c r="AA10" s="46"/>
      <c r="AB10" s="46"/>
      <c r="AD10" s="46"/>
      <c r="AE10" s="46"/>
      <c r="AF10" s="46"/>
    </row>
    <row r="11" spans="2:44" x14ac:dyDescent="0.35">
      <c r="B11" s="66" t="s">
        <v>6</v>
      </c>
      <c r="C11" s="67">
        <v>5295.8162583126905</v>
      </c>
      <c r="D11" s="67">
        <v>5295.8162583126905</v>
      </c>
      <c r="E11" s="67">
        <v>2650.7373671156365</v>
      </c>
      <c r="F11" s="46">
        <f t="shared" si="5"/>
        <v>0.50053424020420845</v>
      </c>
      <c r="G11" s="46">
        <f t="shared" si="6"/>
        <v>0.50053424020420845</v>
      </c>
      <c r="I11" s="67">
        <v>1456.3117815421685</v>
      </c>
      <c r="J11" s="67">
        <v>0</v>
      </c>
      <c r="K11" s="67">
        <v>375.53407250362181</v>
      </c>
      <c r="L11" s="46"/>
      <c r="M11" s="46">
        <f t="shared" ref="M11:M16" si="9">K11/I11</f>
        <v>0.2578665346687975</v>
      </c>
      <c r="N11" s="66"/>
      <c r="O11" s="67">
        <f t="shared" si="0"/>
        <v>6752.1280398548588</v>
      </c>
      <c r="P11" s="67">
        <f t="shared" si="1"/>
        <v>5295.8162583126905</v>
      </c>
      <c r="Q11" s="67">
        <f t="shared" si="2"/>
        <v>3026.2714396192582</v>
      </c>
      <c r="R11" s="46">
        <f t="shared" si="3"/>
        <v>0.57144570204243905</v>
      </c>
      <c r="S11" s="46">
        <f t="shared" si="4"/>
        <v>0.44819520923722145</v>
      </c>
      <c r="U11" s="66" t="s">
        <v>6</v>
      </c>
      <c r="V11" s="46">
        <v>98.752284071486756</v>
      </c>
      <c r="W11" s="46">
        <v>98.75228407148677</v>
      </c>
      <c r="X11" s="46">
        <v>99.027836985243468</v>
      </c>
      <c r="Y11" s="46"/>
      <c r="Z11" s="46">
        <v>87.072869686638711</v>
      </c>
      <c r="AA11" s="46"/>
      <c r="AB11" s="46">
        <v>91.040912235827577</v>
      </c>
      <c r="AC11" s="68"/>
      <c r="AD11" s="46">
        <v>96.191430298830426</v>
      </c>
      <c r="AE11" s="46">
        <v>98.752284071486727</v>
      </c>
      <c r="AF11" s="46">
        <v>98.019500874760695</v>
      </c>
    </row>
    <row r="12" spans="2:44" x14ac:dyDescent="0.35">
      <c r="B12" s="66" t="s">
        <v>7</v>
      </c>
      <c r="C12" s="67">
        <v>5663.9003785981186</v>
      </c>
      <c r="D12" s="67">
        <v>4388.0484889092295</v>
      </c>
      <c r="E12" s="67">
        <v>1219.2610586513561</v>
      </c>
      <c r="F12" s="46">
        <f>E12/D12</f>
        <v>0.27785952268600317</v>
      </c>
      <c r="G12" s="46">
        <f t="shared" si="6"/>
        <v>0.21526880367785306</v>
      </c>
      <c r="I12" s="67">
        <v>2130.408372967061</v>
      </c>
      <c r="J12" s="67">
        <v>1951.3116027732494</v>
      </c>
      <c r="K12" s="67">
        <v>604.17655590026038</v>
      </c>
      <c r="L12" s="46">
        <f t="shared" ref="L12:L16" si="10">K12/J12</f>
        <v>0.30962587166580191</v>
      </c>
      <c r="M12" s="46">
        <f t="shared" si="9"/>
        <v>0.28359659282544591</v>
      </c>
      <c r="N12" s="66"/>
      <c r="O12" s="67">
        <f t="shared" si="0"/>
        <v>7794.3087515651796</v>
      </c>
      <c r="P12" s="67">
        <f t="shared" si="1"/>
        <v>6339.3600916824789</v>
      </c>
      <c r="Q12" s="67">
        <f t="shared" si="2"/>
        <v>1823.4376145516164</v>
      </c>
      <c r="R12" s="46">
        <f t="shared" si="3"/>
        <v>0.28763748835533848</v>
      </c>
      <c r="S12" s="46">
        <f t="shared" si="4"/>
        <v>0.23394475028788805</v>
      </c>
      <c r="U12" s="66" t="s">
        <v>7</v>
      </c>
      <c r="V12" s="46">
        <v>88.238166615126872</v>
      </c>
      <c r="W12" s="46">
        <v>85.089123167498457</v>
      </c>
      <c r="X12" s="46">
        <v>83.162777333890347</v>
      </c>
      <c r="Y12" s="46"/>
      <c r="Z12" s="46">
        <v>93.698677034691372</v>
      </c>
      <c r="AA12" s="46">
        <v>96.801413676767353</v>
      </c>
      <c r="AB12" s="46">
        <v>85.513816787915161</v>
      </c>
      <c r="AC12" s="68"/>
      <c r="AD12" s="46">
        <v>89.667779803742746</v>
      </c>
      <c r="AE12" s="46">
        <v>88.463711878074392</v>
      </c>
      <c r="AF12" s="46">
        <v>83.728783888750158</v>
      </c>
    </row>
    <row r="13" spans="2:44" x14ac:dyDescent="0.35">
      <c r="B13" s="66" t="s">
        <v>8</v>
      </c>
      <c r="C13" s="67">
        <v>466.73146831809481</v>
      </c>
      <c r="D13" s="67">
        <v>466.73146831809481</v>
      </c>
      <c r="E13" s="67">
        <v>186.42893602443894</v>
      </c>
      <c r="F13" s="46">
        <f t="shared" si="5"/>
        <v>0.39943511136339471</v>
      </c>
      <c r="G13" s="46">
        <f t="shared" si="6"/>
        <v>0.39943511136339471</v>
      </c>
      <c r="I13" s="67">
        <v>1006.9759258923817</v>
      </c>
      <c r="J13" s="67">
        <v>903.87018284306748</v>
      </c>
      <c r="K13" s="67">
        <v>270.78902283177342</v>
      </c>
      <c r="L13" s="46">
        <f t="shared" si="10"/>
        <v>0.29958840104673368</v>
      </c>
      <c r="M13" s="46">
        <f t="shared" si="9"/>
        <v>0.26891310494022019</v>
      </c>
      <c r="N13" s="66"/>
      <c r="O13" s="67">
        <f t="shared" si="0"/>
        <v>1473.7073942104767</v>
      </c>
      <c r="P13" s="67">
        <f t="shared" si="1"/>
        <v>1370.6016511611624</v>
      </c>
      <c r="Q13" s="67">
        <f t="shared" si="2"/>
        <v>457.21795885621236</v>
      </c>
      <c r="R13" s="46">
        <f t="shared" si="3"/>
        <v>0.33358923686459963</v>
      </c>
      <c r="S13" s="46">
        <f t="shared" si="4"/>
        <v>0.31025016272050537</v>
      </c>
      <c r="U13" s="66" t="s">
        <v>8</v>
      </c>
      <c r="V13" s="46">
        <v>72.175041953612933</v>
      </c>
      <c r="W13" s="46">
        <v>72.175041953612933</v>
      </c>
      <c r="X13" s="46">
        <v>67.494852055783639</v>
      </c>
      <c r="Y13" s="46"/>
      <c r="Z13" s="46">
        <v>68.063808348747841</v>
      </c>
      <c r="AA13" s="46">
        <v>75.796803784479465</v>
      </c>
      <c r="AB13" s="46">
        <v>65.909501054641879</v>
      </c>
      <c r="AC13" s="68"/>
      <c r="AD13" s="46">
        <v>57.158465052618247</v>
      </c>
      <c r="AE13" s="46">
        <v>61.527289362286275</v>
      </c>
      <c r="AF13" s="46">
        <v>59.182623748894045</v>
      </c>
    </row>
    <row r="14" spans="2:44" x14ac:dyDescent="0.35">
      <c r="B14" s="66" t="s">
        <v>9</v>
      </c>
      <c r="C14" s="67">
        <v>5319.6088783057057</v>
      </c>
      <c r="D14" s="67">
        <v>4062.1787582190714</v>
      </c>
      <c r="E14" s="67">
        <v>1526.7807878346796</v>
      </c>
      <c r="F14" s="46">
        <f t="shared" si="5"/>
        <v>0.37585268367265218</v>
      </c>
      <c r="G14" s="46">
        <f t="shared" si="6"/>
        <v>0.28700997061290695</v>
      </c>
      <c r="I14" s="67">
        <v>9048.6286878096125</v>
      </c>
      <c r="J14" s="67">
        <v>5417.2301719787356</v>
      </c>
      <c r="K14" s="67">
        <v>3269.1478418262777</v>
      </c>
      <c r="L14" s="46">
        <f t="shared" si="10"/>
        <v>0.60347220591370332</v>
      </c>
      <c r="M14" s="46">
        <f t="shared" si="9"/>
        <v>0.36128655010791866</v>
      </c>
      <c r="N14" s="66"/>
      <c r="O14" s="67">
        <f t="shared" si="0"/>
        <v>14368.237566115318</v>
      </c>
      <c r="P14" s="67">
        <f t="shared" si="1"/>
        <v>9479.4089301978074</v>
      </c>
      <c r="Q14" s="67">
        <f t="shared" si="2"/>
        <v>4795.9286296609571</v>
      </c>
      <c r="R14" s="46">
        <f t="shared" si="3"/>
        <v>0.50593118885112598</v>
      </c>
      <c r="S14" s="46">
        <f t="shared" si="4"/>
        <v>0.33378684112039031</v>
      </c>
      <c r="U14" s="66" t="s">
        <v>9</v>
      </c>
      <c r="V14" s="46">
        <v>40.942644786900821</v>
      </c>
      <c r="W14" s="46">
        <v>42.434006219735721</v>
      </c>
      <c r="X14" s="46">
        <v>42.557097609907437</v>
      </c>
      <c r="Y14" s="46"/>
      <c r="Z14" s="46">
        <v>25.634173186814209</v>
      </c>
      <c r="AA14" s="46">
        <v>26.114416450414442</v>
      </c>
      <c r="AB14" s="46">
        <v>38.109156383264889</v>
      </c>
      <c r="AC14" s="68"/>
      <c r="AD14" s="46">
        <v>28.230324316067318</v>
      </c>
      <c r="AE14" s="46">
        <v>29.222923017747267</v>
      </c>
      <c r="AF14" s="46">
        <v>31.78489034389181</v>
      </c>
    </row>
    <row r="15" spans="2:44" x14ac:dyDescent="0.35">
      <c r="B15" s="66" t="s">
        <v>10</v>
      </c>
      <c r="C15" s="67">
        <v>485.97869150908343</v>
      </c>
      <c r="D15" s="67">
        <v>460.26482896630432</v>
      </c>
      <c r="E15" s="67">
        <v>152.67560525230559</v>
      </c>
      <c r="F15" s="46">
        <f t="shared" si="5"/>
        <v>0.33171251775895061</v>
      </c>
      <c r="G15" s="46">
        <f t="shared" si="6"/>
        <v>0.31416111018820653</v>
      </c>
      <c r="I15" s="67">
        <v>283.58120746486213</v>
      </c>
      <c r="J15" s="67">
        <v>233.58351410531367</v>
      </c>
      <c r="K15" s="67">
        <v>91.669008797313253</v>
      </c>
      <c r="L15" s="46">
        <f t="shared" si="10"/>
        <v>0.39244639823332433</v>
      </c>
      <c r="M15" s="46">
        <f t="shared" si="9"/>
        <v>0.32325487861769453</v>
      </c>
      <c r="N15" s="66"/>
      <c r="O15" s="67">
        <f t="shared" si="0"/>
        <v>769.55989897394556</v>
      </c>
      <c r="P15" s="67">
        <f t="shared" si="1"/>
        <v>693.84834307161805</v>
      </c>
      <c r="Q15" s="67">
        <f t="shared" si="2"/>
        <v>244.34461404961883</v>
      </c>
      <c r="R15" s="46">
        <f t="shared" si="3"/>
        <v>0.35215853217710708</v>
      </c>
      <c r="S15" s="46">
        <f t="shared" si="4"/>
        <v>0.31751214476664336</v>
      </c>
      <c r="U15" s="66" t="s">
        <v>10</v>
      </c>
      <c r="V15" s="46">
        <v>46.092576097067855</v>
      </c>
      <c r="W15" s="46">
        <v>48.6144100168761</v>
      </c>
      <c r="X15" s="46">
        <v>60.108339793228026</v>
      </c>
      <c r="Y15" s="46"/>
      <c r="Z15" s="46">
        <v>61.952138731933069</v>
      </c>
      <c r="AA15" s="46">
        <v>74.982453078374263</v>
      </c>
      <c r="AB15" s="46">
        <v>65.08523898524497</v>
      </c>
      <c r="AC15" s="68"/>
      <c r="AD15" s="46">
        <v>35.37713766624578</v>
      </c>
      <c r="AE15" s="46">
        <v>39.579112648803985</v>
      </c>
      <c r="AF15" s="46">
        <v>43.475768344266221</v>
      </c>
    </row>
    <row r="16" spans="2:44" x14ac:dyDescent="0.35">
      <c r="B16" s="66" t="s">
        <v>11</v>
      </c>
      <c r="C16" s="67">
        <v>149.391919979741</v>
      </c>
      <c r="D16" s="67">
        <v>149.391919979741</v>
      </c>
      <c r="E16" s="67">
        <v>151.38578225903893</v>
      </c>
      <c r="F16" s="46">
        <f t="shared" si="5"/>
        <v>1.0133465202105196</v>
      </c>
      <c r="G16" s="46">
        <f t="shared" si="6"/>
        <v>1.0133465202105196</v>
      </c>
      <c r="I16" s="67">
        <v>46.248344174619149</v>
      </c>
      <c r="J16" s="67">
        <v>22.345636207579233</v>
      </c>
      <c r="K16" s="67">
        <v>4.1421717727076635</v>
      </c>
      <c r="L16" s="46">
        <f t="shared" si="10"/>
        <v>0.18536826314673083</v>
      </c>
      <c r="M16" s="46">
        <f t="shared" si="9"/>
        <v>8.9563677286869564E-2</v>
      </c>
      <c r="N16" s="66"/>
      <c r="O16" s="67">
        <f t="shared" si="0"/>
        <v>195.64026415436015</v>
      </c>
      <c r="P16" s="67">
        <f t="shared" si="1"/>
        <v>171.73755618732025</v>
      </c>
      <c r="Q16" s="67">
        <f t="shared" si="2"/>
        <v>155.52795403174659</v>
      </c>
      <c r="R16" s="46">
        <f t="shared" si="3"/>
        <v>0.90561410960166877</v>
      </c>
      <c r="S16" s="46">
        <f t="shared" si="4"/>
        <v>0.79496904537521507</v>
      </c>
      <c r="U16" s="66" t="s">
        <v>11</v>
      </c>
      <c r="V16" s="46">
        <v>100.00000000000003</v>
      </c>
      <c r="W16" s="46">
        <v>100.00000000000003</v>
      </c>
      <c r="X16" s="46">
        <v>100.00000000000003</v>
      </c>
      <c r="Y16" s="46"/>
      <c r="Z16" s="46">
        <v>69.815741364687696</v>
      </c>
      <c r="AA16" s="46">
        <v>100</v>
      </c>
      <c r="AB16" s="46">
        <v>99.999999999999972</v>
      </c>
      <c r="AC16" s="68"/>
      <c r="AD16" s="46">
        <v>89.012958386143666</v>
      </c>
      <c r="AE16" s="46">
        <v>87.616932182502723</v>
      </c>
      <c r="AF16" s="46">
        <v>97.303046293994683</v>
      </c>
    </row>
    <row r="17" spans="1:32" x14ac:dyDescent="0.35">
      <c r="B17" s="66" t="s">
        <v>12</v>
      </c>
      <c r="C17" s="67">
        <v>5539.7562167937285</v>
      </c>
      <c r="D17" s="67">
        <v>4119.0835316589582</v>
      </c>
      <c r="E17" s="67">
        <v>1024.5252418903146</v>
      </c>
      <c r="F17" s="46">
        <f t="shared" si="5"/>
        <v>0.2487265028776165</v>
      </c>
      <c r="G17" s="46">
        <f t="shared" si="6"/>
        <v>0.18494049228817583</v>
      </c>
      <c r="I17" s="67"/>
      <c r="J17" s="67"/>
      <c r="K17" s="67"/>
      <c r="L17" s="66"/>
      <c r="M17" s="66"/>
      <c r="N17" s="66"/>
      <c r="O17" s="67">
        <f t="shared" si="0"/>
        <v>5539.7562167937285</v>
      </c>
      <c r="P17" s="67">
        <f t="shared" si="1"/>
        <v>4119.0835316589582</v>
      </c>
      <c r="Q17" s="67">
        <f t="shared" si="2"/>
        <v>1024.5252418903146</v>
      </c>
      <c r="R17" s="46">
        <f t="shared" si="3"/>
        <v>0.2487265028776165</v>
      </c>
      <c r="S17" s="46">
        <f t="shared" si="4"/>
        <v>0.18494049228817583</v>
      </c>
      <c r="U17" s="66" t="s">
        <v>12</v>
      </c>
      <c r="V17" s="46">
        <v>47.066066986880728</v>
      </c>
      <c r="W17" s="46">
        <v>51.901151034331342</v>
      </c>
      <c r="X17" s="46">
        <v>51.197321719314651</v>
      </c>
      <c r="Y17" s="46"/>
      <c r="Z17" s="46"/>
      <c r="AA17" s="46"/>
      <c r="AB17" s="46"/>
      <c r="AC17" s="68"/>
      <c r="AD17" s="46">
        <v>47.066066986880735</v>
      </c>
      <c r="AE17" s="46">
        <v>51.901151034331349</v>
      </c>
      <c r="AF17" s="46">
        <v>51.197321719314651</v>
      </c>
    </row>
    <row r="18" spans="1:32" x14ac:dyDescent="0.35">
      <c r="B18" s="66" t="s">
        <v>13</v>
      </c>
      <c r="C18" s="67"/>
      <c r="D18" s="67"/>
      <c r="E18" s="67"/>
      <c r="F18" s="46"/>
      <c r="G18" s="46"/>
      <c r="I18" s="67"/>
      <c r="J18" s="67"/>
      <c r="K18" s="67"/>
      <c r="L18" s="66"/>
      <c r="M18" s="66"/>
      <c r="N18" s="66"/>
      <c r="O18" s="67">
        <f t="shared" si="0"/>
        <v>0</v>
      </c>
      <c r="P18" s="67">
        <f t="shared" si="1"/>
        <v>0</v>
      </c>
      <c r="Q18" s="67">
        <f t="shared" si="2"/>
        <v>0</v>
      </c>
      <c r="R18" s="66"/>
      <c r="S18" s="66"/>
      <c r="U18" s="66" t="s">
        <v>13</v>
      </c>
      <c r="V18" s="46"/>
      <c r="W18" s="46"/>
      <c r="X18" s="46"/>
      <c r="Y18" s="46"/>
      <c r="Z18" s="46"/>
      <c r="AA18" s="46"/>
      <c r="AB18" s="46"/>
    </row>
    <row r="19" spans="1:32" x14ac:dyDescent="0.35">
      <c r="B19" s="66"/>
      <c r="C19" s="67"/>
      <c r="D19" s="67"/>
      <c r="E19" s="67"/>
      <c r="F19" s="46"/>
      <c r="G19" s="46"/>
      <c r="I19" s="67"/>
      <c r="J19" s="67"/>
      <c r="K19" s="67"/>
      <c r="L19" s="66"/>
      <c r="M19" s="66"/>
      <c r="N19" s="66"/>
      <c r="O19" s="67"/>
      <c r="P19" s="67"/>
      <c r="Q19" s="67"/>
      <c r="R19" s="66"/>
      <c r="S19" s="66"/>
      <c r="T19" s="66"/>
      <c r="U19" s="70"/>
      <c r="V19" s="70"/>
      <c r="W19" s="70"/>
      <c r="X19" s="70"/>
      <c r="Y19" s="70"/>
      <c r="Z19" s="70"/>
      <c r="AA19" s="70"/>
      <c r="AB19" s="70"/>
      <c r="AC19" s="70"/>
      <c r="AD19" s="70"/>
      <c r="AE19" s="70"/>
      <c r="AF19" s="70"/>
    </row>
    <row r="20" spans="1:32" ht="15" thickBot="1" x14ac:dyDescent="0.4">
      <c r="A20" s="36"/>
      <c r="B20" s="71" t="s">
        <v>89</v>
      </c>
      <c r="C20" s="72">
        <f>SUM(C5:C19)</f>
        <v>73379.26459115895</v>
      </c>
      <c r="D20" s="72">
        <f>SUM(D5:D19)</f>
        <v>51944.178460039271</v>
      </c>
      <c r="E20" s="72">
        <f>SUM(E5:E19)</f>
        <v>17741.358369555048</v>
      </c>
      <c r="F20" s="31">
        <f t="shared" si="5"/>
        <v>0.34154661591584318</v>
      </c>
      <c r="G20" s="31">
        <f t="shared" si="6"/>
        <v>0.24177618116511626</v>
      </c>
      <c r="H20" s="71"/>
      <c r="I20" s="72">
        <f>SUM(I5:I19)</f>
        <v>169202.76476057371</v>
      </c>
      <c r="J20" s="72">
        <f>SUM(J5:J19)</f>
        <v>98521.479635197058</v>
      </c>
      <c r="K20" s="72">
        <f>SUM(K5:K19)</f>
        <v>38874.312383434997</v>
      </c>
      <c r="L20" s="31">
        <f t="shared" ref="L20" si="11">K20/J20</f>
        <v>0.39457702551136925</v>
      </c>
      <c r="M20" s="31">
        <f t="shared" ref="M20" si="12">K20/I20</f>
        <v>0.22974986513041412</v>
      </c>
      <c r="N20" s="71"/>
      <c r="O20" s="72">
        <f>SUM(O5:O19)</f>
        <v>242582.02935173266</v>
      </c>
      <c r="P20" s="72">
        <f>SUM(P5:P19)</f>
        <v>150465.65809523629</v>
      </c>
      <c r="Q20" s="72">
        <f>SUM(Q5:Q19)</f>
        <v>56615.670752990045</v>
      </c>
      <c r="R20" s="31">
        <f t="shared" ref="R20" si="13">Q20/P20</f>
        <v>0.37626971808514281</v>
      </c>
      <c r="S20" s="46">
        <f t="shared" ref="S20" si="14">Q20/O20</f>
        <v>0.23338773652890815</v>
      </c>
      <c r="T20" s="46"/>
      <c r="U20" s="73" t="s">
        <v>14</v>
      </c>
      <c r="V20" s="31">
        <v>15.991255492504106</v>
      </c>
      <c r="W20" s="31">
        <v>19.236501954882144</v>
      </c>
      <c r="X20" s="74">
        <v>21.655018029727056</v>
      </c>
      <c r="Y20" s="31"/>
      <c r="Z20" s="31">
        <v>9.4658478488647315</v>
      </c>
      <c r="AA20" s="74">
        <v>11.02557493017475</v>
      </c>
      <c r="AB20" s="31">
        <v>11.684244187169494</v>
      </c>
      <c r="AC20" s="31"/>
      <c r="AD20" s="74">
        <v>8.9908827651763943</v>
      </c>
      <c r="AE20" s="31">
        <v>10.437649425424748</v>
      </c>
      <c r="AF20" s="31">
        <v>11.215974116673079</v>
      </c>
    </row>
    <row r="21" spans="1:32" x14ac:dyDescent="0.35">
      <c r="B21" s="75" t="s">
        <v>235</v>
      </c>
      <c r="C21" s="76"/>
      <c r="D21" s="76"/>
      <c r="E21" s="76"/>
      <c r="F21" s="76"/>
      <c r="G21" s="76"/>
      <c r="H21" s="76"/>
      <c r="I21" s="76"/>
      <c r="J21" s="76"/>
      <c r="K21" s="76"/>
      <c r="L21" s="76"/>
      <c r="M21" s="76"/>
      <c r="N21" s="76"/>
      <c r="O21" s="76"/>
      <c r="P21" s="76"/>
      <c r="Q21" s="76"/>
      <c r="R21" s="76"/>
      <c r="S21" s="76"/>
    </row>
    <row r="22" spans="1:32" x14ac:dyDescent="0.35">
      <c r="B22" s="77"/>
      <c r="C22" s="78"/>
      <c r="D22" s="78"/>
      <c r="E22" s="78"/>
      <c r="F22" s="78"/>
      <c r="G22" s="78"/>
      <c r="H22" s="78"/>
      <c r="I22" s="78"/>
      <c r="J22" s="78"/>
      <c r="K22" s="78"/>
      <c r="L22" s="78"/>
      <c r="M22" s="78"/>
      <c r="N22" s="78"/>
      <c r="O22" s="78"/>
      <c r="P22" s="78"/>
      <c r="Q22" s="78"/>
      <c r="R22" s="78"/>
      <c r="S22" s="78"/>
    </row>
    <row r="23" spans="1:32" x14ac:dyDescent="0.35">
      <c r="B23" s="47" t="s">
        <v>218</v>
      </c>
      <c r="P23" s="79"/>
      <c r="U23" s="51" t="s">
        <v>219</v>
      </c>
    </row>
    <row r="24" spans="1:32" ht="15" thickBot="1" x14ac:dyDescent="0.4"/>
    <row r="25" spans="1:32" ht="15" thickBot="1" x14ac:dyDescent="0.4">
      <c r="B25" s="52" t="s">
        <v>210</v>
      </c>
      <c r="C25" s="53" t="s">
        <v>180</v>
      </c>
      <c r="D25" s="53"/>
      <c r="E25" s="53"/>
      <c r="F25" s="53"/>
      <c r="G25" s="53"/>
      <c r="H25" s="54"/>
      <c r="I25" s="53" t="s">
        <v>181</v>
      </c>
      <c r="J25" s="55"/>
      <c r="K25" s="55"/>
      <c r="L25" s="55"/>
      <c r="M25" s="55"/>
      <c r="N25" s="54"/>
      <c r="O25" s="53" t="s">
        <v>260</v>
      </c>
      <c r="P25" s="55"/>
      <c r="Q25" s="55"/>
      <c r="R25" s="55"/>
      <c r="S25" s="55"/>
      <c r="U25" s="52" t="s">
        <v>210</v>
      </c>
      <c r="V25" s="53" t="s">
        <v>180</v>
      </c>
      <c r="W25" s="53"/>
      <c r="X25" s="53"/>
      <c r="Y25" s="54"/>
      <c r="Z25" s="53" t="s">
        <v>181</v>
      </c>
      <c r="AA25" s="55"/>
      <c r="AB25" s="55"/>
      <c r="AC25" s="54"/>
      <c r="AD25" s="53" t="s">
        <v>182</v>
      </c>
      <c r="AE25" s="55"/>
      <c r="AF25" s="55"/>
    </row>
    <row r="26" spans="1:32" ht="48.5" thickBot="1" x14ac:dyDescent="0.4">
      <c r="B26" s="59"/>
      <c r="C26" s="60" t="s">
        <v>183</v>
      </c>
      <c r="D26" s="60" t="s">
        <v>184</v>
      </c>
      <c r="E26" s="60" t="s">
        <v>185</v>
      </c>
      <c r="F26" s="60" t="s">
        <v>186</v>
      </c>
      <c r="G26" s="60" t="s">
        <v>187</v>
      </c>
      <c r="H26" s="61"/>
      <c r="I26" s="60" t="s">
        <v>183</v>
      </c>
      <c r="J26" s="60" t="s">
        <v>184</v>
      </c>
      <c r="K26" s="60" t="s">
        <v>185</v>
      </c>
      <c r="L26" s="60" t="s">
        <v>186</v>
      </c>
      <c r="M26" s="60" t="s">
        <v>187</v>
      </c>
      <c r="N26" s="60"/>
      <c r="O26" s="60" t="s">
        <v>256</v>
      </c>
      <c r="P26" s="60" t="s">
        <v>257</v>
      </c>
      <c r="Q26" s="60" t="s">
        <v>185</v>
      </c>
      <c r="R26" s="60" t="s">
        <v>258</v>
      </c>
      <c r="S26" s="60" t="s">
        <v>259</v>
      </c>
      <c r="U26" s="59"/>
      <c r="V26" s="60" t="s">
        <v>183</v>
      </c>
      <c r="W26" s="60" t="s">
        <v>184</v>
      </c>
      <c r="X26" s="60" t="s">
        <v>185</v>
      </c>
      <c r="Y26" s="61"/>
      <c r="Z26" s="60" t="s">
        <v>183</v>
      </c>
      <c r="AA26" s="60" t="s">
        <v>184</v>
      </c>
      <c r="AB26" s="60" t="s">
        <v>185</v>
      </c>
      <c r="AC26" s="60"/>
      <c r="AD26" s="60" t="s">
        <v>183</v>
      </c>
      <c r="AE26" s="60" t="s">
        <v>184</v>
      </c>
      <c r="AF26" s="60" t="s">
        <v>185</v>
      </c>
    </row>
    <row r="27" spans="1:32" x14ac:dyDescent="0.35">
      <c r="B27" s="36" t="s">
        <v>169</v>
      </c>
      <c r="C27" s="67">
        <v>2145.746616507965</v>
      </c>
      <c r="D27" s="67">
        <v>642.56169676712068</v>
      </c>
      <c r="E27" s="67">
        <v>306.29695906965554</v>
      </c>
      <c r="F27" s="46">
        <f t="shared" ref="F27" si="15">E27/D27</f>
        <v>0.47668101072738656</v>
      </c>
      <c r="G27" s="46">
        <f t="shared" ref="G27" si="16">E27/C27</f>
        <v>0.14274609905624827</v>
      </c>
      <c r="I27" s="67">
        <v>37209.062270789924</v>
      </c>
      <c r="J27" s="67">
        <v>20817.907920889775</v>
      </c>
      <c r="K27" s="67">
        <v>8271.6392705370163</v>
      </c>
      <c r="L27" s="46">
        <f t="shared" ref="L27" si="17">K27/J27</f>
        <v>0.39733287811484758</v>
      </c>
      <c r="M27" s="46">
        <f t="shared" ref="M27" si="18">K27/I27</f>
        <v>0.22230173956924648</v>
      </c>
      <c r="O27" s="67">
        <f t="shared" ref="O27" si="19">SUM(C27,I27)</f>
        <v>39354.808887297891</v>
      </c>
      <c r="P27" s="67">
        <f t="shared" ref="P27" si="20">SUM(D27,J27)</f>
        <v>21460.469617656894</v>
      </c>
      <c r="Q27" s="67">
        <f t="shared" ref="Q27" si="21">SUM(E27,K27)</f>
        <v>8577.936229606672</v>
      </c>
      <c r="R27" s="46">
        <f t="shared" ref="R27" si="22">Q27/P27</f>
        <v>0.39970869148870153</v>
      </c>
      <c r="S27" s="46">
        <f t="shared" ref="S27" si="23">Q27/O27</f>
        <v>0.21796411854448811</v>
      </c>
      <c r="U27" s="36" t="s">
        <v>169</v>
      </c>
      <c r="V27" s="46">
        <v>40.959410313194731</v>
      </c>
      <c r="W27" s="46">
        <v>36.587287875703026</v>
      </c>
      <c r="X27" s="46">
        <v>39.469596203631511</v>
      </c>
      <c r="Y27" s="80"/>
      <c r="Z27" s="46">
        <v>20.542954064056616</v>
      </c>
      <c r="AA27" s="46">
        <v>23.863666483716397</v>
      </c>
      <c r="AB27" s="46">
        <v>25.981067437134108</v>
      </c>
      <c r="AC27" s="80"/>
      <c r="AD27" s="46">
        <v>20.405980282217911</v>
      </c>
      <c r="AE27" s="46">
        <v>23.78744222780923</v>
      </c>
      <c r="AF27" s="46">
        <v>25.773594083416075</v>
      </c>
    </row>
    <row r="28" spans="1:32" x14ac:dyDescent="0.35">
      <c r="B28" s="36" t="s">
        <v>170</v>
      </c>
      <c r="C28" s="67">
        <v>1102.1020798069194</v>
      </c>
      <c r="D28" s="67">
        <v>1076.3882172641402</v>
      </c>
      <c r="E28" s="67">
        <v>490.49032353578349</v>
      </c>
      <c r="F28" s="46">
        <f t="shared" ref="F28:F36" si="24">E28/D28</f>
        <v>0.45568161716082745</v>
      </c>
      <c r="G28" s="46">
        <f t="shared" ref="G28:G36" si="25">E28/C28</f>
        <v>0.44504981210244515</v>
      </c>
      <c r="I28" s="67">
        <v>1336.8054775318628</v>
      </c>
      <c r="J28" s="67">
        <v>1159.7993331559603</v>
      </c>
      <c r="K28" s="67">
        <v>366.60020340179432</v>
      </c>
      <c r="L28" s="46">
        <f t="shared" ref="L28:L36" si="26">K28/J28</f>
        <v>0.31608933797558664</v>
      </c>
      <c r="M28" s="46">
        <f t="shared" ref="M28:M36" si="27">K28/I28</f>
        <v>0.27423601231695011</v>
      </c>
      <c r="O28" s="67">
        <f t="shared" ref="O28:O36" si="28">SUM(C28,I28)</f>
        <v>2438.9075573387822</v>
      </c>
      <c r="P28" s="67">
        <f t="shared" ref="P28:P36" si="29">SUM(D28,J28)</f>
        <v>2236.1875504201007</v>
      </c>
      <c r="Q28" s="67">
        <f t="shared" ref="Q28:Q36" si="30">SUM(E28,K28)</f>
        <v>857.09052693757781</v>
      </c>
      <c r="R28" s="46">
        <f t="shared" ref="R28:R36" si="31">Q28/P28</f>
        <v>0.38328204035326141</v>
      </c>
      <c r="S28" s="46">
        <f t="shared" ref="S28:S36" si="32">Q28/O28</f>
        <v>0.35142394977560915</v>
      </c>
      <c r="U28" s="36" t="s">
        <v>170</v>
      </c>
      <c r="V28" s="46">
        <v>39.129194208207643</v>
      </c>
      <c r="W28" s="46">
        <v>40.05213104207381</v>
      </c>
      <c r="X28" s="46">
        <v>44.280746376535674</v>
      </c>
      <c r="Y28" s="80"/>
      <c r="Z28" s="46">
        <v>52.983093950937409</v>
      </c>
      <c r="AA28" s="46">
        <v>61.001193932150308</v>
      </c>
      <c r="AB28" s="46">
        <v>51.344667838238522</v>
      </c>
      <c r="AC28" s="80"/>
      <c r="AD28" s="46">
        <v>36.992695995436108</v>
      </c>
      <c r="AE28" s="46">
        <v>40.227241714966787</v>
      </c>
      <c r="AF28" s="46">
        <v>38.237626707184049</v>
      </c>
    </row>
    <row r="29" spans="1:32" x14ac:dyDescent="0.35">
      <c r="B29" s="36" t="s">
        <v>171</v>
      </c>
      <c r="C29" s="67">
        <v>5295.8162583126905</v>
      </c>
      <c r="D29" s="67">
        <v>5295.8162583126905</v>
      </c>
      <c r="E29" s="67">
        <v>2650.7373671156361</v>
      </c>
      <c r="F29" s="46">
        <f t="shared" si="24"/>
        <v>0.50053424020420834</v>
      </c>
      <c r="G29" s="46">
        <f t="shared" si="25"/>
        <v>0.50053424020420834</v>
      </c>
      <c r="I29" s="67">
        <v>1456.3117815421685</v>
      </c>
      <c r="J29" s="67">
        <v>0</v>
      </c>
      <c r="K29" s="67">
        <v>375.53407250362181</v>
      </c>
      <c r="L29" s="46"/>
      <c r="M29" s="46">
        <f t="shared" si="27"/>
        <v>0.2578665346687975</v>
      </c>
      <c r="O29" s="67">
        <f t="shared" si="28"/>
        <v>6752.1280398548588</v>
      </c>
      <c r="P29" s="67">
        <f t="shared" si="29"/>
        <v>5295.8162583126905</v>
      </c>
      <c r="Q29" s="67">
        <f t="shared" si="30"/>
        <v>3026.2714396192578</v>
      </c>
      <c r="R29" s="46">
        <f t="shared" si="31"/>
        <v>0.57144570204243894</v>
      </c>
      <c r="S29" s="46">
        <f t="shared" si="32"/>
        <v>0.44819520923722134</v>
      </c>
      <c r="U29" s="36" t="s">
        <v>171</v>
      </c>
      <c r="V29" s="46">
        <v>98.752284071486756</v>
      </c>
      <c r="W29" s="46">
        <v>98.75228407148677</v>
      </c>
      <c r="X29" s="46">
        <v>99.027836985243468</v>
      </c>
      <c r="Y29" s="80"/>
      <c r="Z29" s="46">
        <v>87.072869686638711</v>
      </c>
      <c r="AA29" s="46"/>
      <c r="AB29" s="46">
        <v>91.040912235827577</v>
      </c>
      <c r="AC29" s="80"/>
      <c r="AD29" s="46">
        <v>96.191430298830412</v>
      </c>
      <c r="AE29" s="46">
        <v>98.752284071486741</v>
      </c>
      <c r="AF29" s="46">
        <v>98.019500874760666</v>
      </c>
    </row>
    <row r="30" spans="1:32" x14ac:dyDescent="0.35">
      <c r="B30" s="36" t="s">
        <v>172</v>
      </c>
      <c r="C30" s="67"/>
      <c r="D30" s="67"/>
      <c r="E30" s="67"/>
      <c r="F30" s="46"/>
      <c r="G30" s="46"/>
      <c r="I30" s="67"/>
      <c r="J30" s="67"/>
      <c r="K30" s="67"/>
      <c r="L30" s="46"/>
      <c r="M30" s="46"/>
      <c r="O30" s="67">
        <f t="shared" si="28"/>
        <v>0</v>
      </c>
      <c r="P30" s="67">
        <f t="shared" si="29"/>
        <v>0</v>
      </c>
      <c r="Q30" s="67">
        <f t="shared" si="30"/>
        <v>0</v>
      </c>
      <c r="R30" s="46"/>
      <c r="S30" s="46"/>
      <c r="U30" s="36" t="s">
        <v>172</v>
      </c>
      <c r="V30" s="46"/>
      <c r="W30" s="46"/>
      <c r="X30" s="46"/>
      <c r="Z30" s="46"/>
      <c r="AA30" s="46"/>
      <c r="AB30" s="46"/>
      <c r="AD30" s="46"/>
      <c r="AE30" s="46"/>
      <c r="AF30" s="46"/>
    </row>
    <row r="31" spans="1:32" x14ac:dyDescent="0.35">
      <c r="B31" s="36" t="s">
        <v>173</v>
      </c>
      <c r="C31" s="67">
        <v>283.66342291909939</v>
      </c>
      <c r="D31" s="67">
        <v>283.66342291909939</v>
      </c>
      <c r="E31" s="67">
        <v>52.611026306081975</v>
      </c>
      <c r="F31" s="46">
        <f t="shared" si="24"/>
        <v>0.18546989867314195</v>
      </c>
      <c r="G31" s="46">
        <f t="shared" si="25"/>
        <v>0.18546989867314195</v>
      </c>
      <c r="I31" s="67">
        <v>288.26532540572362</v>
      </c>
      <c r="J31" s="67">
        <v>196.22068648603863</v>
      </c>
      <c r="K31" s="67">
        <v>208.34274023031884</v>
      </c>
      <c r="L31" s="46">
        <f t="shared" si="26"/>
        <v>1.0617776543409592</v>
      </c>
      <c r="M31" s="46">
        <f t="shared" si="27"/>
        <v>0.72274644873462857</v>
      </c>
      <c r="O31" s="67">
        <f t="shared" si="28"/>
        <v>571.928748324823</v>
      </c>
      <c r="P31" s="67">
        <f t="shared" si="29"/>
        <v>479.88410940513802</v>
      </c>
      <c r="Q31" s="67">
        <f t="shared" si="30"/>
        <v>260.95376653640079</v>
      </c>
      <c r="R31" s="46">
        <f t="shared" si="31"/>
        <v>0.54378497104202472</v>
      </c>
      <c r="S31" s="46">
        <f t="shared" si="32"/>
        <v>0.45626971419207957</v>
      </c>
      <c r="U31" s="36" t="s">
        <v>173</v>
      </c>
      <c r="V31" s="46">
        <v>71.003098030753677</v>
      </c>
      <c r="W31" s="46">
        <v>71.003098030753677</v>
      </c>
      <c r="X31" s="46">
        <v>70.839017430513465</v>
      </c>
      <c r="Y31" s="80"/>
      <c r="Z31" s="46">
        <v>73.757831327712978</v>
      </c>
      <c r="AA31" s="46">
        <v>80.363617908599224</v>
      </c>
      <c r="AB31" s="46">
        <v>89.280931978761529</v>
      </c>
      <c r="AC31" s="80"/>
      <c r="AD31" s="46">
        <v>67.044747543570708</v>
      </c>
      <c r="AE31" s="46">
        <v>70.561541298606699</v>
      </c>
      <c r="AF31" s="46">
        <v>80.336603833064316</v>
      </c>
    </row>
    <row r="32" spans="1:32" x14ac:dyDescent="0.35">
      <c r="B32" s="36" t="s">
        <v>174</v>
      </c>
      <c r="C32" s="67">
        <v>48028.670739914727</v>
      </c>
      <c r="D32" s="67">
        <v>32076.438085988972</v>
      </c>
      <c r="E32" s="67">
        <v>10470.655605151538</v>
      </c>
      <c r="F32" s="46">
        <f t="shared" si="24"/>
        <v>0.32642825169934109</v>
      </c>
      <c r="G32" s="46">
        <f t="shared" si="25"/>
        <v>0.21800844045533391</v>
      </c>
      <c r="I32" s="67">
        <v>117733.28284452725</v>
      </c>
      <c r="J32" s="67">
        <v>68979.009919913326</v>
      </c>
      <c r="K32" s="67">
        <v>25778.871699035695</v>
      </c>
      <c r="L32" s="46">
        <f t="shared" si="26"/>
        <v>0.37372052351817936</v>
      </c>
      <c r="M32" s="46">
        <f t="shared" si="27"/>
        <v>0.21895993279213999</v>
      </c>
      <c r="O32" s="67">
        <f t="shared" si="28"/>
        <v>165761.95358444197</v>
      </c>
      <c r="P32" s="67">
        <f t="shared" si="29"/>
        <v>101055.44800590229</v>
      </c>
      <c r="Q32" s="67">
        <f t="shared" si="30"/>
        <v>36249.527304187235</v>
      </c>
      <c r="R32" s="46">
        <f t="shared" si="31"/>
        <v>0.35870928306675787</v>
      </c>
      <c r="S32" s="46">
        <f t="shared" si="32"/>
        <v>0.21868424279713322</v>
      </c>
      <c r="U32" s="36" t="s">
        <v>174</v>
      </c>
      <c r="V32" s="46">
        <v>17.768013663313752</v>
      </c>
      <c r="W32" s="46">
        <v>22.204865792050597</v>
      </c>
      <c r="X32" s="46">
        <v>23.551367213741255</v>
      </c>
      <c r="Y32" s="80"/>
      <c r="Z32" s="46">
        <v>11.601941920295529</v>
      </c>
      <c r="AA32" s="46">
        <v>13.539181940498798</v>
      </c>
      <c r="AB32" s="46">
        <v>14.518010712024228</v>
      </c>
      <c r="AC32" s="80"/>
      <c r="AD32" s="46">
        <v>10.378365982745363</v>
      </c>
      <c r="AE32" s="46">
        <v>12.063932543025706</v>
      </c>
      <c r="AF32" s="46">
        <v>12.807532817109257</v>
      </c>
    </row>
    <row r="33" spans="2:32" x14ac:dyDescent="0.35">
      <c r="B33" s="36" t="s">
        <v>175</v>
      </c>
      <c r="C33" s="67">
        <v>5539.7562167937294</v>
      </c>
      <c r="D33" s="67">
        <v>4119.0835316589582</v>
      </c>
      <c r="E33" s="67">
        <v>1024.5252418903146</v>
      </c>
      <c r="F33" s="46">
        <f t="shared" si="24"/>
        <v>0.2487265028776165</v>
      </c>
      <c r="G33" s="46">
        <f t="shared" si="25"/>
        <v>0.1849404922881758</v>
      </c>
      <c r="I33" s="67"/>
      <c r="J33" s="67"/>
      <c r="K33" s="67"/>
      <c r="L33" s="46"/>
      <c r="M33" s="46"/>
      <c r="O33" s="67">
        <f t="shared" si="28"/>
        <v>5539.7562167937294</v>
      </c>
      <c r="P33" s="67">
        <f t="shared" si="29"/>
        <v>4119.0835316589582</v>
      </c>
      <c r="Q33" s="67">
        <f t="shared" si="30"/>
        <v>1024.5252418903146</v>
      </c>
      <c r="R33" s="46">
        <f t="shared" si="31"/>
        <v>0.2487265028776165</v>
      </c>
      <c r="S33" s="46">
        <f t="shared" si="32"/>
        <v>0.1849404922881758</v>
      </c>
      <c r="U33" s="36" t="s">
        <v>175</v>
      </c>
      <c r="V33" s="46">
        <v>47.066066986880728</v>
      </c>
      <c r="W33" s="46">
        <v>51.901151034331349</v>
      </c>
      <c r="X33" s="46">
        <v>51.197321719314651</v>
      </c>
      <c r="Y33" s="80"/>
      <c r="Z33" s="46">
        <v>25.634173186814209</v>
      </c>
      <c r="AA33" s="46">
        <v>26.114416450414442</v>
      </c>
      <c r="AB33" s="46">
        <v>38.109156383264889</v>
      </c>
      <c r="AC33" s="80"/>
      <c r="AD33" s="46">
        <v>47.066066986880735</v>
      </c>
      <c r="AE33" s="46">
        <v>51.901151034331342</v>
      </c>
      <c r="AF33" s="46">
        <v>51.197321719314651</v>
      </c>
    </row>
    <row r="34" spans="2:32" x14ac:dyDescent="0.35">
      <c r="B34" s="36" t="s">
        <v>176</v>
      </c>
      <c r="C34" s="67">
        <v>5319.6088783057048</v>
      </c>
      <c r="D34" s="67">
        <v>4062.1787582190714</v>
      </c>
      <c r="E34" s="67">
        <v>1526.7807878346796</v>
      </c>
      <c r="F34" s="46">
        <f t="shared" si="24"/>
        <v>0.37585268367265218</v>
      </c>
      <c r="G34" s="46">
        <f t="shared" si="25"/>
        <v>0.28700997061290701</v>
      </c>
      <c r="I34" s="67">
        <v>9048.6286878096125</v>
      </c>
      <c r="J34" s="67">
        <v>5417.2301719787365</v>
      </c>
      <c r="K34" s="67">
        <v>3269.1478418262777</v>
      </c>
      <c r="L34" s="46">
        <f t="shared" si="26"/>
        <v>0.60347220591370321</v>
      </c>
      <c r="M34" s="46">
        <f t="shared" si="27"/>
        <v>0.36128655010791866</v>
      </c>
      <c r="O34" s="67">
        <f t="shared" si="28"/>
        <v>14368.237566115316</v>
      </c>
      <c r="P34" s="67">
        <f t="shared" si="29"/>
        <v>9479.4089301978074</v>
      </c>
      <c r="Q34" s="67">
        <f t="shared" si="30"/>
        <v>4795.9286296609571</v>
      </c>
      <c r="R34" s="46">
        <f t="shared" si="31"/>
        <v>0.50593118885112598</v>
      </c>
      <c r="S34" s="46">
        <f t="shared" si="32"/>
        <v>0.33378684112039037</v>
      </c>
      <c r="U34" s="36" t="s">
        <v>176</v>
      </c>
      <c r="V34" s="46">
        <v>40.942644786900821</v>
      </c>
      <c r="W34" s="46">
        <v>42.434006219735721</v>
      </c>
      <c r="X34" s="46">
        <v>42.557097609907437</v>
      </c>
      <c r="Z34" s="46"/>
      <c r="AA34" s="46"/>
      <c r="AB34" s="46"/>
      <c r="AC34" s="80"/>
      <c r="AD34" s="46">
        <v>28.230324316067318</v>
      </c>
      <c r="AE34" s="46">
        <v>29.222923017747249</v>
      </c>
      <c r="AF34" s="46">
        <v>31.78489034389181</v>
      </c>
    </row>
    <row r="35" spans="2:32" x14ac:dyDescent="0.35">
      <c r="B35" s="36" t="s">
        <v>177</v>
      </c>
      <c r="C35" s="67"/>
      <c r="D35" s="67"/>
      <c r="E35" s="67"/>
      <c r="F35" s="46"/>
      <c r="G35" s="46"/>
      <c r="I35" s="67"/>
      <c r="J35" s="67"/>
      <c r="K35" s="67"/>
      <c r="L35" s="46"/>
      <c r="M35" s="46"/>
      <c r="O35" s="67">
        <f t="shared" si="28"/>
        <v>0</v>
      </c>
      <c r="P35" s="67">
        <f t="shared" si="29"/>
        <v>0</v>
      </c>
      <c r="Q35" s="67">
        <f t="shared" si="30"/>
        <v>0</v>
      </c>
      <c r="R35" s="46"/>
      <c r="S35" s="46"/>
      <c r="U35" s="36" t="s">
        <v>177</v>
      </c>
      <c r="V35" s="46"/>
      <c r="W35" s="46"/>
      <c r="X35" s="46"/>
      <c r="Z35" s="46"/>
      <c r="AA35" s="46"/>
      <c r="AB35" s="46"/>
      <c r="AD35" s="46"/>
      <c r="AE35" s="46"/>
      <c r="AF35" s="46"/>
    </row>
    <row r="36" spans="2:32" x14ac:dyDescent="0.35">
      <c r="B36" s="36" t="s">
        <v>178</v>
      </c>
      <c r="C36" s="67">
        <v>5663.9003785981186</v>
      </c>
      <c r="D36" s="67">
        <v>4388.0484889092286</v>
      </c>
      <c r="E36" s="67">
        <v>1219.2610586513561</v>
      </c>
      <c r="F36" s="46">
        <f t="shared" si="24"/>
        <v>0.27785952268600322</v>
      </c>
      <c r="G36" s="46">
        <f t="shared" si="25"/>
        <v>0.21526880367785306</v>
      </c>
      <c r="I36" s="67">
        <v>2130.408372967061</v>
      </c>
      <c r="J36" s="67">
        <v>1951.3116027732494</v>
      </c>
      <c r="K36" s="67">
        <v>604.1765559002605</v>
      </c>
      <c r="L36" s="46">
        <f t="shared" si="26"/>
        <v>0.30962587166580197</v>
      </c>
      <c r="M36" s="46">
        <f t="shared" si="27"/>
        <v>0.28359659282544597</v>
      </c>
      <c r="O36" s="67">
        <f t="shared" si="28"/>
        <v>7794.3087515651796</v>
      </c>
      <c r="P36" s="67">
        <f t="shared" si="29"/>
        <v>6339.360091682478</v>
      </c>
      <c r="Q36" s="67">
        <f t="shared" si="30"/>
        <v>1823.4376145516167</v>
      </c>
      <c r="R36" s="46">
        <f t="shared" si="31"/>
        <v>0.28763748835533853</v>
      </c>
      <c r="S36" s="46">
        <f t="shared" si="32"/>
        <v>0.23394475028788808</v>
      </c>
      <c r="U36" s="36" t="s">
        <v>178</v>
      </c>
      <c r="V36" s="46">
        <v>88.238166615126872</v>
      </c>
      <c r="W36" s="46">
        <v>85.089123167498457</v>
      </c>
      <c r="X36" s="46">
        <v>83.162777333890347</v>
      </c>
      <c r="Y36" s="80"/>
      <c r="Z36" s="46">
        <v>93.698677034691372</v>
      </c>
      <c r="AA36" s="46">
        <v>96.801413676767353</v>
      </c>
      <c r="AB36" s="46">
        <v>85.513816787915161</v>
      </c>
      <c r="AC36" s="80"/>
      <c r="AD36" s="46">
        <v>89.667779803742718</v>
      </c>
      <c r="AE36" s="46">
        <v>88.463711878074392</v>
      </c>
      <c r="AF36" s="46">
        <v>83.728783888750144</v>
      </c>
    </row>
    <row r="38" spans="2:32" ht="15" thickBot="1" x14ac:dyDescent="0.4">
      <c r="B38" s="71" t="s">
        <v>14</v>
      </c>
      <c r="C38" s="72">
        <f>SUM(C27:C37)</f>
        <v>73379.26459115895</v>
      </c>
      <c r="D38" s="72">
        <f>SUM(D27:D37)</f>
        <v>51944.178460039278</v>
      </c>
      <c r="E38" s="72">
        <f>SUM(E27:E37)</f>
        <v>17741.358369555044</v>
      </c>
      <c r="F38" s="31">
        <f t="shared" ref="F38" si="33">E38/D38</f>
        <v>0.34154661591584307</v>
      </c>
      <c r="G38" s="31">
        <f t="shared" ref="G38" si="34">E38/C38</f>
        <v>0.24177618116511623</v>
      </c>
      <c r="H38" s="72"/>
      <c r="I38" s="72">
        <f>SUM(I27:I37)</f>
        <v>169202.7647605736</v>
      </c>
      <c r="J38" s="72">
        <f>SUM(J27:J37)</f>
        <v>98521.479635197073</v>
      </c>
      <c r="K38" s="72">
        <f>SUM(K27:K37)</f>
        <v>38874.312383434983</v>
      </c>
      <c r="L38" s="31">
        <f t="shared" ref="L38" si="35">K38/J38</f>
        <v>0.39457702551136908</v>
      </c>
      <c r="M38" s="31">
        <f t="shared" ref="M38" si="36">K38/I38</f>
        <v>0.22974986513041418</v>
      </c>
      <c r="N38" s="72"/>
      <c r="O38" s="72">
        <f>SUM(O27:O37)</f>
        <v>242582.02935173255</v>
      </c>
      <c r="P38" s="72">
        <f>SUM(P27:P37)</f>
        <v>150465.65809523634</v>
      </c>
      <c r="Q38" s="72">
        <f>SUM(Q27:Q37)</f>
        <v>56615.670752990023</v>
      </c>
      <c r="R38" s="31">
        <f t="shared" ref="R38" si="37">Q38/P38</f>
        <v>0.37626971808514253</v>
      </c>
      <c r="S38" s="31">
        <f t="shared" ref="S38" si="38">Q38/O38</f>
        <v>0.23338773652890815</v>
      </c>
      <c r="U38" s="73" t="s">
        <v>14</v>
      </c>
      <c r="V38" s="31">
        <v>15.991255492504106</v>
      </c>
      <c r="W38" s="31">
        <v>19.236501954882144</v>
      </c>
      <c r="X38" s="74">
        <v>21.655018029727056</v>
      </c>
      <c r="Y38" s="31"/>
      <c r="Z38" s="31">
        <v>9.4658478488647315</v>
      </c>
      <c r="AA38" s="74">
        <v>11.02557493017475</v>
      </c>
      <c r="AB38" s="31">
        <v>11.684244187169494</v>
      </c>
      <c r="AC38" s="31"/>
      <c r="AD38" s="74">
        <v>8.9908827651763943</v>
      </c>
      <c r="AE38" s="31">
        <v>10.437649425424748</v>
      </c>
      <c r="AF38" s="31">
        <v>11.215974116673079</v>
      </c>
    </row>
    <row r="39" spans="2:32" x14ac:dyDescent="0.35">
      <c r="B39" s="75" t="s">
        <v>235</v>
      </c>
      <c r="C39" s="76"/>
      <c r="D39" s="76"/>
      <c r="E39" s="76"/>
      <c r="F39" s="76"/>
      <c r="G39" s="76"/>
      <c r="H39" s="76"/>
      <c r="I39" s="76"/>
      <c r="J39" s="76"/>
      <c r="K39" s="76"/>
      <c r="L39" s="76"/>
      <c r="M39" s="76"/>
      <c r="N39" s="76"/>
      <c r="O39" s="76"/>
      <c r="P39" s="76"/>
      <c r="Q39" s="76"/>
      <c r="R39" s="76"/>
      <c r="S39" s="76"/>
    </row>
    <row r="40" spans="2:32" x14ac:dyDescent="0.35">
      <c r="B40" s="77"/>
      <c r="C40" s="78"/>
      <c r="D40" s="78"/>
      <c r="E40" s="78"/>
      <c r="F40" s="78"/>
      <c r="G40" s="78"/>
      <c r="H40" s="78"/>
      <c r="I40" s="78"/>
      <c r="J40" s="78"/>
      <c r="K40" s="78"/>
      <c r="L40" s="78"/>
      <c r="M40" s="78"/>
      <c r="N40" s="78"/>
      <c r="O40" s="78"/>
      <c r="P40" s="78"/>
      <c r="Q40" s="78"/>
      <c r="R40" s="78"/>
      <c r="S40" s="78"/>
    </row>
    <row r="41" spans="2:32" x14ac:dyDescent="0.35">
      <c r="N41" s="81"/>
      <c r="O41" s="81"/>
      <c r="P41" s="81"/>
    </row>
    <row r="42" spans="2:32" x14ac:dyDescent="0.35">
      <c r="N42" s="81"/>
      <c r="O42" s="81"/>
      <c r="P42" s="81"/>
    </row>
    <row r="43" spans="2:32" x14ac:dyDescent="0.35">
      <c r="N43" s="81"/>
      <c r="O43" s="81"/>
      <c r="P43" s="81"/>
    </row>
    <row r="44" spans="2:32" x14ac:dyDescent="0.35">
      <c r="N44" s="81"/>
      <c r="O44" s="81"/>
      <c r="P44" s="81"/>
    </row>
    <row r="45" spans="2:32" x14ac:dyDescent="0.35">
      <c r="N45" s="81"/>
      <c r="O45" s="81"/>
      <c r="P45" s="81"/>
    </row>
    <row r="46" spans="2:32" x14ac:dyDescent="0.35">
      <c r="N46" s="81"/>
      <c r="O46" s="81"/>
      <c r="P46" s="81"/>
    </row>
    <row r="47" spans="2:32" x14ac:dyDescent="0.35">
      <c r="N47" s="81"/>
      <c r="O47" s="81"/>
      <c r="P47" s="81"/>
    </row>
  </sheetData>
  <mergeCells count="17">
    <mergeCell ref="V25:X25"/>
    <mergeCell ref="Z25:AB25"/>
    <mergeCell ref="AD25:AF25"/>
    <mergeCell ref="B21:S22"/>
    <mergeCell ref="B39:S40"/>
    <mergeCell ref="B25:B26"/>
    <mergeCell ref="C25:G25"/>
    <mergeCell ref="I25:M25"/>
    <mergeCell ref="O25:S25"/>
    <mergeCell ref="U25:U26"/>
    <mergeCell ref="B3:B4"/>
    <mergeCell ref="C3:G3"/>
    <mergeCell ref="I3:M3"/>
    <mergeCell ref="O3:S3"/>
    <mergeCell ref="AD3:AF3"/>
    <mergeCell ref="Z3:AB3"/>
    <mergeCell ref="V3:X3"/>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CCCB8F1658BF9489F0AF55D06554132" ma:contentTypeVersion="17" ma:contentTypeDescription="Create a new document." ma:contentTypeScope="" ma:versionID="7d9af73aa0d78aac96939790fe1ad33e">
  <xsd:schema xmlns:xsd="http://www.w3.org/2001/XMLSchema" xmlns:xs="http://www.w3.org/2001/XMLSchema" xmlns:p="http://schemas.microsoft.com/office/2006/metadata/properties" xmlns:ns2="bd472429-288a-4376-94bc-5efba0ecd2b6" xmlns:ns3="b6a3b5e8-9a5d-48de-8dd4-71f80e1de32d" targetNamespace="http://schemas.microsoft.com/office/2006/metadata/properties" ma:root="true" ma:fieldsID="6b05a0221ddba5a49b82ec0e45580803" ns2:_="" ns3:_="">
    <xsd:import namespace="bd472429-288a-4376-94bc-5efba0ecd2b6"/>
    <xsd:import namespace="b6a3b5e8-9a5d-48de-8dd4-71f80e1de32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_Flow_SignoffStatus" minOccurs="0"/>
                <xsd:element ref="ns2:MediaServiceAutoKeyPoints" minOccurs="0"/>
                <xsd:element ref="ns2:MediaServiceKeyPoints" minOccurs="0"/>
                <xsd:element ref="ns3:SharedWithUsers" minOccurs="0"/>
                <xsd:element ref="ns3:SharedWithDetails" minOccurs="0"/>
                <xsd:element ref="ns2:MediaServiceGenerationTime" minOccurs="0"/>
                <xsd:element ref="ns2:MediaServiceEventHashCode"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d472429-288a-4376-94bc-5efba0ecd2b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_Flow_SignoffStatus" ma:index="13" nillable="true" ma:displayName="Sign-off status" ma:internalName="Sign_x002d_off_x0020_status">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MediaLengthInSeconds" ma:index="21"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f40eee1e-ad38-437e-be40-fc9f033adc9a"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b6a3b5e8-9a5d-48de-8dd4-71f80e1de32d"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af5e386-9031-43d7-9be7-90668a9bdae4}" ma:internalName="TaxCatchAll" ma:showField="CatchAllData" ma:web="b6a3b5e8-9a5d-48de-8dd4-71f80e1de32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32CBAC9-459F-4594-B02E-400824DF906A}">
  <ds:schemaRefs>
    <ds:schemaRef ds:uri="http://schemas.microsoft.com/sharepoint/v3/contenttype/forms"/>
  </ds:schemaRefs>
</ds:datastoreItem>
</file>

<file path=customXml/itemProps2.xml><?xml version="1.0" encoding="utf-8"?>
<ds:datastoreItem xmlns:ds="http://schemas.openxmlformats.org/officeDocument/2006/customXml" ds:itemID="{40EF8422-CD9A-44F6-B979-A06D29314A4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d472429-288a-4376-94bc-5efba0ecd2b6"/>
    <ds:schemaRef ds:uri="b6a3b5e8-9a5d-48de-8dd4-71f80e1de3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4</vt:i4>
      </vt:variant>
    </vt:vector>
  </HeadingPairs>
  <TitlesOfParts>
    <vt:vector size="20" baseType="lpstr">
      <vt:lpstr>Maize-Tables 6-1 to Table 6-2</vt:lpstr>
      <vt:lpstr>Millet--Tables 6-3 to Table 6-4</vt:lpstr>
      <vt:lpstr>Sorghum-Tables 6-5 to Table 6-6</vt:lpstr>
      <vt:lpstr>Rice-Tables 6-7 to Table 6-8</vt:lpstr>
      <vt:lpstr>Beans Tables 6-9 to  6-10</vt:lpstr>
      <vt:lpstr>Soya Beans-Tables 6-11 to 6-12</vt:lpstr>
      <vt:lpstr>S_Potatoes Tables 6-13  to 6-14</vt:lpstr>
      <vt:lpstr>I_Potatoes Tables 6-15 to 6-16 </vt:lpstr>
      <vt:lpstr>Simsim-Tables 6-17 to  6-18</vt:lpstr>
      <vt:lpstr>Gnuts-Tables 6-19 to 6-20 </vt:lpstr>
      <vt:lpstr>BananaF-Tables 6-21 to 6-22 </vt:lpstr>
      <vt:lpstr>BananaS-Tables 6-23 to 6-24</vt:lpstr>
      <vt:lpstr>BananaB-Tables 6-25 to 6-26</vt:lpstr>
      <vt:lpstr>Cassava-Tables 6-27 to  6-28</vt:lpstr>
      <vt:lpstr>CoffeeR-Tables 6-29 to 6-30</vt:lpstr>
      <vt:lpstr>CoffeeA-Tables 6-31 to 6-32</vt:lpstr>
      <vt:lpstr>'Millet--Tables 6-3 to Table 6-4'!Print_Area</vt:lpstr>
      <vt:lpstr>'S_Potatoes Tables 6-13  to 6-14'!Print_Area</vt:lpstr>
      <vt:lpstr>'Simsim-Tables 6-17 to  6-18'!Print_Area</vt:lpstr>
      <vt:lpstr>'Sorghum-Tables 6-5 to Table 6-6'!Print_Area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Flavia Naiga Oumo</dc:creator>
  <cp:lastModifiedBy>Flavia Oumo</cp:lastModifiedBy>
  <cp:lastPrinted>2024-06-21T18:07:25Z</cp:lastPrinted>
  <dcterms:created xsi:type="dcterms:W3CDTF">2022-10-10T16:18:35Z</dcterms:created>
  <dcterms:modified xsi:type="dcterms:W3CDTF">2024-06-21T18:08:42Z</dcterms:modified>
</cp:coreProperties>
</file>